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ug-uyst-ba-cifs.student.uni-goettingen.de\home\users\paula.dicker\Desktop\Poppinga et al\Paula Arbeitsordner\"/>
    </mc:Choice>
  </mc:AlternateContent>
  <xr:revisionPtr revIDLastSave="0" documentId="13_ncr:1_{152A23C9-7435-45C9-86EC-91AA36B2724D}" xr6:coauthVersionLast="47" xr6:coauthVersionMax="47" xr10:uidLastSave="{00000000-0000-0000-0000-000000000000}"/>
  <bookViews>
    <workbookView xWindow="14490" yWindow="450" windowWidth="14655" windowHeight="15255" activeTab="1" xr2:uid="{00000000-000D-0000-FFFF-FFFF00000000}"/>
  </bookViews>
  <sheets>
    <sheet name="Heterozygous" sheetId="4" r:id="rId1"/>
    <sheet name="Analysis Het Final" sheetId="6" r:id="rId2"/>
    <sheet name="Homozygous" sheetId="2" r:id="rId3"/>
    <sheet name="R71G10 NaCl Test 06OCT23" sheetId="3" r:id="rId4"/>
  </sheets>
  <definedNames>
    <definedName name="_xlchart.v1.0" hidden="1">'Analysis Het Final'!$P$6:$P$7</definedName>
    <definedName name="_xlchart.v1.1" hidden="1">'Analysis Het Final'!$P$8:$P$19</definedName>
    <definedName name="_xlchart.v1.10" hidden="1">'Analysis Het Final'!$U$6:$U$7</definedName>
    <definedName name="_xlchart.v1.11" hidden="1">'Analysis Het Final'!$U$8:$U$19</definedName>
    <definedName name="_xlchart.v1.12" hidden="1">'Analysis Het Final'!$I$7</definedName>
    <definedName name="_xlchart.v1.13" hidden="1">'Analysis Het Final'!$I$8:$I$14</definedName>
    <definedName name="_xlchart.v1.14" hidden="1">'Analysis Het Final'!$J$7</definedName>
    <definedName name="_xlchart.v1.15" hidden="1">'Analysis Het Final'!$J$8:$J$15</definedName>
    <definedName name="_xlchart.v1.16" hidden="1">'Analysis Het Final'!$K$7</definedName>
    <definedName name="_xlchart.v1.17" hidden="1">'Analysis Het Final'!$K$8:$K$15</definedName>
    <definedName name="_xlchart.v1.2" hidden="1">'Analysis Het Final'!$Q$6:$Q$7</definedName>
    <definedName name="_xlchart.v1.3" hidden="1">'Analysis Het Final'!$Q$8:$Q$19</definedName>
    <definedName name="_xlchart.v1.4" hidden="1">'Analysis Het Final'!$R$6:$R$7</definedName>
    <definedName name="_xlchart.v1.5" hidden="1">'Analysis Het Final'!$R$8:$R$19</definedName>
    <definedName name="_xlchart.v1.6" hidden="1">'Analysis Het Final'!$S$6:$S$7</definedName>
    <definedName name="_xlchart.v1.7" hidden="1">'Analysis Het Final'!$S$8:$S$19</definedName>
    <definedName name="_xlchart.v1.8" hidden="1">'Analysis Het Final'!$T$6:$T$7</definedName>
    <definedName name="_xlchart.v1.9" hidden="1">'Analysis Het Final'!$T$8:$T$19</definedName>
  </definedNames>
  <calcPr calcId="18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8" i="4" l="1"/>
  <c r="J8" i="4"/>
  <c r="J7" i="4"/>
  <c r="C22" i="6"/>
  <c r="G21" i="6"/>
  <c r="G23" i="6" s="1"/>
  <c r="E21" i="6"/>
  <c r="E23" i="6" s="1"/>
  <c r="C21" i="6"/>
  <c r="C23" i="6" s="1"/>
  <c r="E20" i="6"/>
  <c r="G20" i="6"/>
  <c r="C20" i="6"/>
  <c r="P76" i="4"/>
  <c r="P75" i="4"/>
  <c r="P74" i="4"/>
  <c r="P73" i="4"/>
  <c r="Q75" i="4" s="1"/>
  <c r="P72" i="4"/>
  <c r="P71" i="4"/>
  <c r="Q76" i="4" s="1"/>
  <c r="Q63" i="4"/>
  <c r="P64" i="4"/>
  <c r="P63" i="4"/>
  <c r="P62" i="4"/>
  <c r="P61" i="4"/>
  <c r="P60" i="4"/>
  <c r="P59" i="4"/>
  <c r="P82" i="4"/>
  <c r="P81" i="4"/>
  <c r="P80" i="4"/>
  <c r="P79" i="4"/>
  <c r="Q80" i="4" s="1"/>
  <c r="P78" i="4"/>
  <c r="P77" i="4"/>
  <c r="P70" i="4"/>
  <c r="P69" i="4"/>
  <c r="P68" i="4"/>
  <c r="Q68" i="4" s="1"/>
  <c r="P67" i="4"/>
  <c r="Q70" i="4" s="1"/>
  <c r="P66" i="4"/>
  <c r="Q69" i="4" s="1"/>
  <c r="P65" i="4"/>
  <c r="P53" i="4"/>
  <c r="P55" i="4"/>
  <c r="P54" i="4"/>
  <c r="F22" i="6"/>
  <c r="F21" i="6"/>
  <c r="F20" i="6"/>
  <c r="D22" i="6"/>
  <c r="D21" i="6"/>
  <c r="D23" i="6" s="1"/>
  <c r="D20" i="6"/>
  <c r="B22" i="6"/>
  <c r="B21" i="6"/>
  <c r="B20" i="6"/>
  <c r="J80" i="4"/>
  <c r="J81" i="4"/>
  <c r="J82" i="4"/>
  <c r="J79" i="4"/>
  <c r="K80" i="4" s="1"/>
  <c r="J78" i="4"/>
  <c r="K81" i="4" s="1"/>
  <c r="J77" i="4"/>
  <c r="K82" i="4" s="1"/>
  <c r="J76" i="4"/>
  <c r="J75" i="4"/>
  <c r="K75" i="4" s="1"/>
  <c r="J74" i="4"/>
  <c r="J73" i="4"/>
  <c r="J72" i="4"/>
  <c r="J71" i="4"/>
  <c r="J70" i="4"/>
  <c r="J69" i="4"/>
  <c r="J68" i="4"/>
  <c r="J67" i="4"/>
  <c r="J66" i="4"/>
  <c r="K69" i="4" s="1"/>
  <c r="J65" i="4"/>
  <c r="K68" i="4" s="1"/>
  <c r="J64" i="4"/>
  <c r="K64" i="4" s="1"/>
  <c r="J63" i="4"/>
  <c r="K63" i="4" s="1"/>
  <c r="J62" i="4"/>
  <c r="J61" i="4"/>
  <c r="J60" i="4"/>
  <c r="J59" i="4"/>
  <c r="P46" i="4"/>
  <c r="J46" i="4"/>
  <c r="P45" i="4"/>
  <c r="J45" i="4"/>
  <c r="P44" i="4"/>
  <c r="J44" i="4"/>
  <c r="P43" i="4"/>
  <c r="J43" i="4"/>
  <c r="P42" i="4"/>
  <c r="J42" i="4"/>
  <c r="P41" i="4"/>
  <c r="J41" i="4"/>
  <c r="K44" i="4" s="1"/>
  <c r="J47" i="4"/>
  <c r="P47" i="4"/>
  <c r="J48" i="4"/>
  <c r="P48" i="4"/>
  <c r="J49" i="4"/>
  <c r="P49" i="4"/>
  <c r="J50" i="4"/>
  <c r="P50" i="4"/>
  <c r="J51" i="4"/>
  <c r="K51" i="4" s="1"/>
  <c r="P51" i="4"/>
  <c r="Q51" i="4" s="1"/>
  <c r="J52" i="4"/>
  <c r="K52" i="4" s="1"/>
  <c r="P52" i="4"/>
  <c r="P39" i="4"/>
  <c r="P28" i="4"/>
  <c r="P27" i="4"/>
  <c r="P26" i="4"/>
  <c r="P22" i="4"/>
  <c r="P21" i="4"/>
  <c r="P20" i="4"/>
  <c r="P5" i="4"/>
  <c r="J56" i="4"/>
  <c r="J57" i="4"/>
  <c r="K57" i="4" s="1"/>
  <c r="J58" i="4"/>
  <c r="J55" i="4"/>
  <c r="J54" i="4"/>
  <c r="J53" i="4"/>
  <c r="P40" i="4"/>
  <c r="P38" i="4"/>
  <c r="P35" i="4"/>
  <c r="P37" i="4"/>
  <c r="P36" i="4"/>
  <c r="P32" i="4"/>
  <c r="P33" i="4"/>
  <c r="P34" i="4"/>
  <c r="P31" i="4"/>
  <c r="P29" i="4"/>
  <c r="P30" i="4"/>
  <c r="P25" i="4"/>
  <c r="Q26" i="4" s="1"/>
  <c r="P24" i="4"/>
  <c r="Q27" i="4" s="1"/>
  <c r="P23" i="4"/>
  <c r="Q28" i="4" s="1"/>
  <c r="P19" i="4"/>
  <c r="Q21" i="4" s="1"/>
  <c r="P18" i="4"/>
  <c r="Q20" i="4" s="1"/>
  <c r="P17" i="4"/>
  <c r="P16" i="4"/>
  <c r="P15" i="4"/>
  <c r="P14" i="4"/>
  <c r="P13" i="4"/>
  <c r="P12" i="4"/>
  <c r="P11" i="4"/>
  <c r="Q16" i="4" s="1"/>
  <c r="P10" i="4"/>
  <c r="Q10" i="4" s="1"/>
  <c r="P9" i="4"/>
  <c r="P8" i="4"/>
  <c r="P7" i="4"/>
  <c r="Q8" i="4" s="1"/>
  <c r="P6" i="4"/>
  <c r="J38" i="4"/>
  <c r="J39" i="4"/>
  <c r="J40" i="4"/>
  <c r="J35" i="4"/>
  <c r="J33" i="4"/>
  <c r="J32" i="4"/>
  <c r="J31" i="4"/>
  <c r="K32" i="4" s="1"/>
  <c r="J30" i="4"/>
  <c r="K33" i="4" s="1"/>
  <c r="J34" i="4"/>
  <c r="J29" i="4"/>
  <c r="J37" i="4"/>
  <c r="K38" i="4" s="1"/>
  <c r="J36" i="4"/>
  <c r="J10" i="4"/>
  <c r="J9" i="4"/>
  <c r="J6" i="4"/>
  <c r="K9" i="4" s="1"/>
  <c r="J5" i="4"/>
  <c r="P58" i="4"/>
  <c r="P57" i="4"/>
  <c r="P56" i="4"/>
  <c r="Q56" i="4" s="1"/>
  <c r="J28" i="4"/>
  <c r="J27" i="4"/>
  <c r="J26" i="4"/>
  <c r="J25" i="4"/>
  <c r="J24" i="4"/>
  <c r="J23" i="4"/>
  <c r="K28" i="4" s="1"/>
  <c r="J22" i="4"/>
  <c r="J21" i="4"/>
  <c r="J20" i="4"/>
  <c r="J19" i="4"/>
  <c r="J18" i="4"/>
  <c r="J17" i="4"/>
  <c r="J16" i="4"/>
  <c r="J15" i="4"/>
  <c r="J14" i="4"/>
  <c r="J13" i="4"/>
  <c r="J12" i="4"/>
  <c r="J11" i="4"/>
  <c r="J28" i="2"/>
  <c r="J27" i="2"/>
  <c r="J26" i="2"/>
  <c r="J25" i="2"/>
  <c r="J24" i="2"/>
  <c r="J23" i="2"/>
  <c r="K28" i="2" s="1"/>
  <c r="J7" i="3"/>
  <c r="J6" i="3"/>
  <c r="K21" i="2"/>
  <c r="J22" i="2"/>
  <c r="K22" i="2" s="1"/>
  <c r="J21" i="2"/>
  <c r="J20" i="2"/>
  <c r="J19" i="2"/>
  <c r="J18" i="2"/>
  <c r="J17" i="2"/>
  <c r="J16" i="2"/>
  <c r="J15" i="2"/>
  <c r="K8" i="2"/>
  <c r="J13" i="2"/>
  <c r="K15" i="2" s="1"/>
  <c r="J12" i="2"/>
  <c r="J11" i="2"/>
  <c r="J10" i="2"/>
  <c r="J9" i="2"/>
  <c r="J8" i="2"/>
  <c r="J6" i="2"/>
  <c r="J7" i="2"/>
  <c r="J5" i="2"/>
  <c r="K10" i="2" s="1"/>
  <c r="L52" i="2"/>
  <c r="J52" i="2"/>
  <c r="L51" i="2"/>
  <c r="J51" i="2"/>
  <c r="L50" i="2"/>
  <c r="J50" i="2"/>
  <c r="R49" i="2"/>
  <c r="L49" i="2"/>
  <c r="M50" i="2" s="1"/>
  <c r="J49" i="2"/>
  <c r="K50" i="2" s="1"/>
  <c r="R48" i="2"/>
  <c r="L48" i="2"/>
  <c r="M51" i="2" s="1"/>
  <c r="J48" i="2"/>
  <c r="K51" i="2" s="1"/>
  <c r="R47" i="2"/>
  <c r="L47" i="2"/>
  <c r="M52" i="2" s="1"/>
  <c r="J47" i="2"/>
  <c r="K52" i="2" s="1"/>
  <c r="R46" i="2"/>
  <c r="L46" i="2"/>
  <c r="J46" i="2"/>
  <c r="R45" i="2"/>
  <c r="L45" i="2"/>
  <c r="J45" i="2"/>
  <c r="R44" i="2"/>
  <c r="L44" i="2"/>
  <c r="J44" i="2"/>
  <c r="R42" i="2"/>
  <c r="S44" i="2" s="1"/>
  <c r="L42" i="2"/>
  <c r="M44" i="2" s="1"/>
  <c r="J42" i="2"/>
  <c r="K44" i="2" s="1"/>
  <c r="L41" i="2"/>
  <c r="M46" i="2" s="1"/>
  <c r="J41" i="2"/>
  <c r="K46" i="2" s="1"/>
  <c r="R40" i="2"/>
  <c r="L40" i="2"/>
  <c r="J40" i="2"/>
  <c r="R39" i="2"/>
  <c r="L39" i="2"/>
  <c r="J39" i="2"/>
  <c r="R38" i="2"/>
  <c r="L38" i="2"/>
  <c r="J38" i="2"/>
  <c r="K40" i="2" s="1"/>
  <c r="R37" i="2"/>
  <c r="S39" i="2" s="1"/>
  <c r="L37" i="2"/>
  <c r="J37" i="2"/>
  <c r="R36" i="2"/>
  <c r="S38" i="2" s="1"/>
  <c r="L36" i="2"/>
  <c r="M38" i="2" s="1"/>
  <c r="J36" i="2"/>
  <c r="R35" i="2"/>
  <c r="L35" i="2"/>
  <c r="M40" i="2" s="1"/>
  <c r="J35" i="2"/>
  <c r="R34" i="2"/>
  <c r="R33" i="2"/>
  <c r="L33" i="2"/>
  <c r="J33" i="2"/>
  <c r="R32" i="2"/>
  <c r="L32" i="2"/>
  <c r="J32" i="2"/>
  <c r="R31" i="2"/>
  <c r="S32" i="2" s="1"/>
  <c r="L31" i="2"/>
  <c r="J31" i="2"/>
  <c r="K32" i="2" s="1"/>
  <c r="R30" i="2"/>
  <c r="L30" i="2"/>
  <c r="J30" i="2"/>
  <c r="R29" i="2"/>
  <c r="S34" i="2" s="1"/>
  <c r="L29" i="2"/>
  <c r="J29" i="2"/>
  <c r="R28" i="2"/>
  <c r="L28" i="2"/>
  <c r="R27" i="2"/>
  <c r="L27" i="2"/>
  <c r="R26" i="2"/>
  <c r="L26" i="2"/>
  <c r="K26" i="2"/>
  <c r="R25" i="2"/>
  <c r="L25" i="2"/>
  <c r="R24" i="2"/>
  <c r="L24" i="2"/>
  <c r="K27" i="2"/>
  <c r="R23" i="2"/>
  <c r="L23" i="2"/>
  <c r="R22" i="2"/>
  <c r="L22" i="2"/>
  <c r="R21" i="2"/>
  <c r="L21" i="2"/>
  <c r="R20" i="2"/>
  <c r="L20" i="2"/>
  <c r="R18" i="2"/>
  <c r="S20" i="2" s="1"/>
  <c r="L18" i="2"/>
  <c r="K20" i="2"/>
  <c r="L17" i="2"/>
  <c r="R16" i="2"/>
  <c r="L16" i="2"/>
  <c r="R15" i="2"/>
  <c r="R14" i="2"/>
  <c r="L14" i="2"/>
  <c r="J14" i="2"/>
  <c r="R13" i="2"/>
  <c r="S15" i="2" s="1"/>
  <c r="L13" i="2"/>
  <c r="R12" i="2"/>
  <c r="S14" i="2" s="1"/>
  <c r="L12" i="2"/>
  <c r="K14" i="2"/>
  <c r="R11" i="2"/>
  <c r="S16" i="2" s="1"/>
  <c r="L11" i="2"/>
  <c r="R10" i="2"/>
  <c r="R9" i="2"/>
  <c r="L9" i="2"/>
  <c r="R8" i="2"/>
  <c r="L8" i="2"/>
  <c r="R7" i="2"/>
  <c r="S8" i="2" s="1"/>
  <c r="L7" i="2"/>
  <c r="R6" i="2"/>
  <c r="S9" i="2" s="1"/>
  <c r="L6" i="2"/>
  <c r="R5" i="2"/>
  <c r="S10" i="2" s="1"/>
  <c r="L5" i="2"/>
  <c r="E27" i="6" l="1"/>
  <c r="Q57" i="4"/>
  <c r="Q58" i="4"/>
  <c r="K58" i="4"/>
  <c r="K76" i="4"/>
  <c r="Q82" i="4"/>
  <c r="K45" i="4"/>
  <c r="Q64" i="4"/>
  <c r="Q74" i="4"/>
  <c r="K9" i="2"/>
  <c r="Q33" i="4"/>
  <c r="Q45" i="4"/>
  <c r="Q62" i="4"/>
  <c r="Q81" i="4"/>
  <c r="Q44" i="4"/>
  <c r="K22" i="4"/>
  <c r="K46" i="4"/>
  <c r="K16" i="2"/>
  <c r="K20" i="4"/>
  <c r="Q32" i="4"/>
  <c r="K56" i="4"/>
  <c r="Q46" i="4"/>
  <c r="K62" i="4"/>
  <c r="K74" i="4"/>
  <c r="K26" i="4"/>
  <c r="G27" i="6"/>
  <c r="G28" i="6" s="1"/>
  <c r="G29" i="6" s="1"/>
  <c r="D27" i="6"/>
  <c r="D28" i="6" s="1"/>
  <c r="D29" i="6" s="1"/>
  <c r="F23" i="6"/>
  <c r="F27" i="6" s="1"/>
  <c r="F28" i="6" s="1"/>
  <c r="F29" i="6" s="1"/>
  <c r="B23" i="6"/>
  <c r="B27" i="6" s="1"/>
  <c r="B28" i="6" s="1"/>
  <c r="B29" i="6" s="1"/>
  <c r="C27" i="6"/>
  <c r="C28" i="6" s="1"/>
  <c r="C29" i="6" s="1"/>
  <c r="E28" i="6"/>
  <c r="E29" i="6" s="1"/>
  <c r="Q52" i="4"/>
  <c r="Q38" i="4"/>
  <c r="Q50" i="4"/>
  <c r="Q40" i="4"/>
  <c r="K10" i="4"/>
  <c r="K34" i="4"/>
  <c r="Q15" i="4"/>
  <c r="Q9" i="4"/>
  <c r="Q14" i="4"/>
  <c r="Q34" i="4"/>
  <c r="K50" i="4"/>
  <c r="K21" i="4"/>
  <c r="K40" i="4"/>
  <c r="Q22" i="4"/>
  <c r="Q39" i="4"/>
  <c r="K39" i="4"/>
  <c r="K27" i="4"/>
  <c r="K16" i="4"/>
  <c r="K15" i="4"/>
  <c r="K14" i="4"/>
  <c r="M28" i="2"/>
  <c r="M27" i="2"/>
  <c r="M26" i="2"/>
  <c r="S33" i="2"/>
  <c r="K33" i="2"/>
  <c r="S40" i="2"/>
  <c r="K39" i="2"/>
  <c r="K38" i="2"/>
  <c r="M39" i="2"/>
  <c r="M14" i="2"/>
  <c r="M16" i="2"/>
</calcChain>
</file>

<file path=xl/sharedStrings.xml><?xml version="1.0" encoding="utf-8"?>
<sst xmlns="http://schemas.openxmlformats.org/spreadsheetml/2006/main" count="443" uniqueCount="69">
  <si>
    <t>Date</t>
  </si>
  <si>
    <t>Group</t>
  </si>
  <si>
    <t>Order</t>
  </si>
  <si>
    <t>Larvae from</t>
  </si>
  <si>
    <t>1A</t>
  </si>
  <si>
    <t>R- RXE - E</t>
  </si>
  <si>
    <t>1B</t>
  </si>
  <si>
    <t>E- RXE- R</t>
  </si>
  <si>
    <t>Larvae LTM</t>
  </si>
  <si>
    <t>AM</t>
  </si>
  <si>
    <t>OCT</t>
  </si>
  <si>
    <t>CS+</t>
  </si>
  <si>
    <t>PI</t>
  </si>
  <si>
    <t>Adults Final</t>
  </si>
  <si>
    <t>CS+ - CS- / Total</t>
  </si>
  <si>
    <t>CS+ - CS-/Total</t>
  </si>
  <si>
    <t>MID</t>
  </si>
  <si>
    <t>Ex Group</t>
  </si>
  <si>
    <t>R71G10</t>
  </si>
  <si>
    <t>R71G10 x EcR(DN)</t>
  </si>
  <si>
    <t>EcR(DN)</t>
  </si>
  <si>
    <t>2A</t>
  </si>
  <si>
    <t>2B</t>
  </si>
  <si>
    <t>3A</t>
  </si>
  <si>
    <t>3B</t>
  </si>
  <si>
    <t>4A</t>
  </si>
  <si>
    <t>4B</t>
  </si>
  <si>
    <t>RXE- R -E</t>
  </si>
  <si>
    <t>R- E -RXE</t>
  </si>
  <si>
    <t>RXE- E- R</t>
  </si>
  <si>
    <t>E- R- RXE</t>
  </si>
  <si>
    <t>R- RXE- E</t>
  </si>
  <si>
    <t>comments</t>
  </si>
  <si>
    <t>New Calc</t>
  </si>
  <si>
    <t>New PI</t>
  </si>
  <si>
    <t>NaCl</t>
  </si>
  <si>
    <t>1.5 M</t>
  </si>
  <si>
    <t>3 M</t>
  </si>
  <si>
    <t>1(4)A</t>
  </si>
  <si>
    <t>EcR(DN)+Taii x w111</t>
  </si>
  <si>
    <t>R71G10-Gal4 x w111</t>
  </si>
  <si>
    <t>EcR(DN) x R71G10</t>
  </si>
  <si>
    <t>Mean</t>
  </si>
  <si>
    <t>Standart deviation</t>
  </si>
  <si>
    <t>Count</t>
  </si>
  <si>
    <t>SEM</t>
  </si>
  <si>
    <t>Df</t>
  </si>
  <si>
    <t>Hypothesized mean</t>
  </si>
  <si>
    <t>t-test</t>
  </si>
  <si>
    <t>P-value</t>
  </si>
  <si>
    <t>10-12.11</t>
  </si>
  <si>
    <t>Larvae</t>
  </si>
  <si>
    <t>Adults</t>
  </si>
  <si>
    <t>1(4)B</t>
  </si>
  <si>
    <t>Adjusted P-Value</t>
  </si>
  <si>
    <t>16-17.2</t>
  </si>
  <si>
    <t xml:space="preserve">Ommited </t>
  </si>
  <si>
    <t>w111;; R71G10-Gal4</t>
  </si>
  <si>
    <t>yw; UAS-EcR(DN), UAS-Taii; R71G10-Gal4</t>
  </si>
  <si>
    <t>w111; UAS-EcR(DN), UAS-Taii</t>
  </si>
  <si>
    <t>Color Code:</t>
  </si>
  <si>
    <t>Groups:</t>
  </si>
  <si>
    <t>Ommited because adults were too old at testing</t>
  </si>
  <si>
    <t>3B3</t>
  </si>
  <si>
    <t>3B1</t>
  </si>
  <si>
    <t>3B2</t>
  </si>
  <si>
    <t>3C1</t>
  </si>
  <si>
    <t>3C2</t>
  </si>
  <si>
    <t>3C3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</si>
</sst>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sz val="12"/>
      <color theme="1"/>
      <name val="Calibri (Body)"/>
    </font>
    <font>
      <sz val="12"/>
      <color rgb="FFFF00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2"/>
      <color rgb="FF7030A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</patternFill>
    </fill>
    <fill>
      <patternFill patternType="solid">
        <fgColor rgb="FFFFE69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7" borderId="21" applyNumberFormat="0" applyAlignment="0" applyProtection="0"/>
  </cellStyleXfs>
  <cellXfs count="17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3" xfId="0" applyFill="1" applyBorder="1"/>
    <xf numFmtId="0" fontId="0" fillId="3" borderId="1" xfId="0" applyFill="1" applyBorder="1"/>
    <xf numFmtId="0" fontId="0" fillId="4" borderId="1" xfId="0" applyFill="1" applyBorder="1"/>
    <xf numFmtId="0" fontId="0" fillId="2" borderId="1" xfId="0" applyFill="1" applyBorder="1"/>
    <xf numFmtId="0" fontId="0" fillId="2" borderId="17" xfId="0" applyFill="1" applyBorder="1"/>
    <xf numFmtId="0" fontId="0" fillId="3" borderId="18" xfId="0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3" xfId="0" applyFill="1" applyBorder="1"/>
    <xf numFmtId="0" fontId="0" fillId="4" borderId="3" xfId="0" applyFill="1" applyBorder="1"/>
    <xf numFmtId="0" fontId="0" fillId="0" borderId="0" xfId="0" applyAlignment="1">
      <alignment horizontal="center"/>
    </xf>
    <xf numFmtId="0" fontId="0" fillId="2" borderId="16" xfId="0" applyFill="1" applyBorder="1"/>
    <xf numFmtId="0" fontId="0" fillId="3" borderId="16" xfId="0" applyFill="1" applyBorder="1"/>
    <xf numFmtId="0" fontId="0" fillId="4" borderId="15" xfId="0" applyFill="1" applyBorder="1"/>
    <xf numFmtId="0" fontId="0" fillId="2" borderId="15" xfId="0" applyFill="1" applyBorder="1"/>
    <xf numFmtId="0" fontId="0" fillId="4" borderId="16" xfId="0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8" xfId="0" applyFont="1" applyFill="1" applyBorder="1"/>
    <xf numFmtId="0" fontId="2" fillId="0" borderId="1" xfId="0" applyFont="1" applyBorder="1"/>
    <xf numFmtId="0" fontId="2" fillId="0" borderId="0" xfId="0" applyFont="1"/>
    <xf numFmtId="0" fontId="2" fillId="4" borderId="1" xfId="0" applyFont="1" applyFill="1" applyBorder="1" applyAlignment="1">
      <alignment horizontal="center"/>
    </xf>
    <xf numFmtId="0" fontId="2" fillId="4" borderId="18" xfId="0" applyFont="1" applyFill="1" applyBorder="1"/>
    <xf numFmtId="0" fontId="2" fillId="3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0" xfId="0" applyBorder="1"/>
    <xf numFmtId="0" fontId="0" fillId="6" borderId="3" xfId="0" applyFill="1" applyBorder="1" applyAlignment="1">
      <alignment vertical="center"/>
    </xf>
    <xf numFmtId="0" fontId="0" fillId="0" borderId="0" xfId="0" applyAlignment="1">
      <alignment horizontal="left"/>
    </xf>
    <xf numFmtId="0" fontId="0" fillId="6" borderId="0" xfId="0" applyFill="1"/>
    <xf numFmtId="0" fontId="4" fillId="4" borderId="1" xfId="0" applyFont="1" applyFill="1" applyBorder="1"/>
    <xf numFmtId="0" fontId="4" fillId="4" borderId="18" xfId="0" applyFont="1" applyFill="1" applyBorder="1"/>
    <xf numFmtId="0" fontId="3" fillId="7" borderId="21" xfId="1" applyAlignment="1">
      <alignment horizontal="center"/>
    </xf>
    <xf numFmtId="0" fontId="5" fillId="8" borderId="22" xfId="0" applyFont="1" applyFill="1" applyBorder="1"/>
    <xf numFmtId="0" fontId="5" fillId="8" borderId="22" xfId="0" applyFont="1" applyFill="1" applyBorder="1" applyAlignment="1">
      <alignment horizontal="center"/>
    </xf>
    <xf numFmtId="0" fontId="5" fillId="0" borderId="0" xfId="0" applyFont="1"/>
    <xf numFmtId="0" fontId="5" fillId="8" borderId="24" xfId="0" applyFont="1" applyFill="1" applyBorder="1"/>
    <xf numFmtId="0" fontId="5" fillId="10" borderId="22" xfId="0" applyFont="1" applyFill="1" applyBorder="1"/>
    <xf numFmtId="0" fontId="5" fillId="10" borderId="22" xfId="0" applyFont="1" applyFill="1" applyBorder="1" applyAlignment="1">
      <alignment horizontal="center"/>
    </xf>
    <xf numFmtId="0" fontId="6" fillId="10" borderId="22" xfId="0" applyFont="1" applyFill="1" applyBorder="1" applyAlignment="1">
      <alignment horizontal="center"/>
    </xf>
    <xf numFmtId="0" fontId="5" fillId="10" borderId="24" xfId="0" applyFont="1" applyFill="1" applyBorder="1"/>
    <xf numFmtId="0" fontId="5" fillId="11" borderId="22" xfId="0" applyFont="1" applyFill="1" applyBorder="1"/>
    <xf numFmtId="0" fontId="5" fillId="11" borderId="22" xfId="0" applyFont="1" applyFill="1" applyBorder="1" applyAlignment="1">
      <alignment horizontal="center"/>
    </xf>
    <xf numFmtId="0" fontId="5" fillId="11" borderId="24" xfId="0" applyFont="1" applyFill="1" applyBorder="1"/>
    <xf numFmtId="0" fontId="0" fillId="12" borderId="3" xfId="0" applyFill="1" applyBorder="1"/>
    <xf numFmtId="0" fontId="0" fillId="12" borderId="3" xfId="0" applyFill="1" applyBorder="1" applyAlignment="1">
      <alignment horizontal="center"/>
    </xf>
    <xf numFmtId="0" fontId="0" fillId="12" borderId="17" xfId="0" applyFill="1" applyBorder="1"/>
    <xf numFmtId="0" fontId="0" fillId="12" borderId="1" xfId="0" applyFill="1" applyBorder="1"/>
    <xf numFmtId="0" fontId="0" fillId="12" borderId="0" xfId="0" applyFill="1"/>
    <xf numFmtId="0" fontId="0" fillId="12" borderId="1" xfId="0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0" fillId="12" borderId="18" xfId="0" applyFill="1" applyBorder="1"/>
    <xf numFmtId="0" fontId="1" fillId="4" borderId="1" xfId="0" applyFont="1" applyFill="1" applyBorder="1" applyAlignment="1">
      <alignment horizontal="center"/>
    </xf>
    <xf numFmtId="0" fontId="0" fillId="2" borderId="26" xfId="0" applyFill="1" applyBorder="1"/>
    <xf numFmtId="0" fontId="0" fillId="4" borderId="27" xfId="0" applyFill="1" applyBorder="1"/>
    <xf numFmtId="0" fontId="0" fillId="3" borderId="28" xfId="0" applyFill="1" applyBorder="1"/>
    <xf numFmtId="0" fontId="5" fillId="13" borderId="22" xfId="0" applyFont="1" applyFill="1" applyBorder="1"/>
    <xf numFmtId="0" fontId="5" fillId="13" borderId="22" xfId="0" applyFont="1" applyFill="1" applyBorder="1" applyAlignment="1">
      <alignment horizontal="center"/>
    </xf>
    <xf numFmtId="0" fontId="5" fillId="13" borderId="24" xfId="0" applyFont="1" applyFill="1" applyBorder="1"/>
    <xf numFmtId="0" fontId="5" fillId="14" borderId="22" xfId="0" applyFont="1" applyFill="1" applyBorder="1"/>
    <xf numFmtId="0" fontId="5" fillId="15" borderId="22" xfId="0" applyFont="1" applyFill="1" applyBorder="1" applyAlignment="1">
      <alignment horizontal="center"/>
    </xf>
    <xf numFmtId="0" fontId="5" fillId="15" borderId="22" xfId="0" applyFont="1" applyFill="1" applyBorder="1"/>
    <xf numFmtId="0" fontId="5" fillId="15" borderId="24" xfId="0" applyFont="1" applyFill="1" applyBorder="1"/>
    <xf numFmtId="0" fontId="5" fillId="14" borderId="22" xfId="0" applyFont="1" applyFill="1" applyBorder="1" applyAlignment="1">
      <alignment horizontal="center"/>
    </xf>
    <xf numFmtId="0" fontId="5" fillId="14" borderId="24" xfId="0" applyFont="1" applyFill="1" applyBorder="1"/>
    <xf numFmtId="0" fontId="5" fillId="13" borderId="26" xfId="0" applyFont="1" applyFill="1" applyBorder="1"/>
    <xf numFmtId="0" fontId="5" fillId="15" borderId="29" xfId="0" applyFont="1" applyFill="1" applyBorder="1"/>
    <xf numFmtId="0" fontId="5" fillId="14" borderId="30" xfId="0" applyFont="1" applyFill="1" applyBorder="1"/>
    <xf numFmtId="0" fontId="5" fillId="11" borderId="26" xfId="0" applyFont="1" applyFill="1" applyBorder="1"/>
    <xf numFmtId="0" fontId="5" fillId="8" borderId="29" xfId="0" applyFont="1" applyFill="1" applyBorder="1"/>
    <xf numFmtId="0" fontId="5" fillId="10" borderId="30" xfId="0" applyFont="1" applyFill="1" applyBorder="1"/>
    <xf numFmtId="0" fontId="5" fillId="8" borderId="26" xfId="0" applyFont="1" applyFill="1" applyBorder="1"/>
    <xf numFmtId="0" fontId="5" fillId="10" borderId="29" xfId="0" applyFont="1" applyFill="1" applyBorder="1"/>
    <xf numFmtId="0" fontId="5" fillId="11" borderId="30" xfId="0" applyFont="1" applyFill="1" applyBorder="1"/>
    <xf numFmtId="0" fontId="5" fillId="8" borderId="30" xfId="0" applyFont="1" applyFill="1" applyBorder="1"/>
    <xf numFmtId="0" fontId="0" fillId="10" borderId="22" xfId="0" applyFill="1" applyBorder="1" applyAlignment="1">
      <alignment horizontal="center"/>
    </xf>
    <xf numFmtId="0" fontId="0" fillId="3" borderId="17" xfId="0" applyFill="1" applyBorder="1"/>
    <xf numFmtId="0" fontId="0" fillId="4" borderId="17" xfId="0" applyFill="1" applyBorder="1"/>
    <xf numFmtId="0" fontId="5" fillId="8" borderId="1" xfId="0" applyFont="1" applyFill="1" applyBorder="1"/>
    <xf numFmtId="0" fontId="5" fillId="10" borderId="1" xfId="0" applyFont="1" applyFill="1" applyBorder="1"/>
    <xf numFmtId="0" fontId="5" fillId="11" borderId="1" xfId="0" applyFont="1" applyFill="1" applyBorder="1"/>
    <xf numFmtId="0" fontId="5" fillId="13" borderId="1" xfId="0" applyFont="1" applyFill="1" applyBorder="1"/>
    <xf numFmtId="0" fontId="5" fillId="15" borderId="1" xfId="0" applyFont="1" applyFill="1" applyBorder="1"/>
    <xf numFmtId="0" fontId="5" fillId="14" borderId="1" xfId="0" applyFont="1" applyFill="1" applyBorder="1"/>
    <xf numFmtId="0" fontId="0" fillId="17" borderId="0" xfId="0" applyFill="1"/>
    <xf numFmtId="0" fontId="7" fillId="17" borderId="0" xfId="0" applyFont="1" applyFill="1"/>
    <xf numFmtId="0" fontId="0" fillId="18" borderId="0" xfId="0" applyFill="1"/>
    <xf numFmtId="0" fontId="0" fillId="0" borderId="1" xfId="0" applyBorder="1" applyAlignment="1">
      <alignment horizontal="center" vertical="center" wrapText="1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12" borderId="33" xfId="0" applyFill="1" applyBorder="1" applyAlignment="1">
      <alignment horizontal="center"/>
    </xf>
    <xf numFmtId="0" fontId="0" fillId="12" borderId="34" xfId="0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0" fillId="4" borderId="34" xfId="0" applyFill="1" applyBorder="1" applyAlignment="1">
      <alignment horizontal="center"/>
    </xf>
    <xf numFmtId="0" fontId="1" fillId="16" borderId="35" xfId="0" applyFont="1" applyFill="1" applyBorder="1" applyAlignment="1">
      <alignment horizontal="center" wrapText="1"/>
    </xf>
    <xf numFmtId="0" fontId="2" fillId="16" borderId="36" xfId="0" applyFont="1" applyFill="1" applyBorder="1" applyAlignment="1">
      <alignment horizontal="center" wrapText="1"/>
    </xf>
    <xf numFmtId="0" fontId="2" fillId="16" borderId="37" xfId="0" applyFont="1" applyFill="1" applyBorder="1" applyAlignment="1">
      <alignment horizontal="center" wrapText="1"/>
    </xf>
    <xf numFmtId="0" fontId="2" fillId="16" borderId="38" xfId="0" applyFont="1" applyFill="1" applyBorder="1" applyAlignment="1">
      <alignment horizontal="center" wrapText="1"/>
    </xf>
    <xf numFmtId="15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5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5" fontId="0" fillId="12" borderId="15" xfId="0" applyNumberFormat="1" applyFill="1" applyBorder="1" applyAlignment="1">
      <alignment horizontal="center" vertical="center"/>
    </xf>
    <xf numFmtId="0" fontId="0" fillId="12" borderId="16" xfId="0" applyFill="1" applyBorder="1" applyAlignment="1">
      <alignment horizontal="center" vertical="center"/>
    </xf>
    <xf numFmtId="0" fontId="0" fillId="12" borderId="3" xfId="0" applyFill="1" applyBorder="1" applyAlignment="1">
      <alignment horizontal="center" vertical="center"/>
    </xf>
    <xf numFmtId="0" fontId="0" fillId="12" borderId="15" xfId="0" applyFill="1" applyBorder="1" applyAlignment="1">
      <alignment horizontal="center" vertical="center"/>
    </xf>
    <xf numFmtId="15" fontId="0" fillId="12" borderId="1" xfId="0" applyNumberForma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15" fontId="5" fillId="0" borderId="25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15" fontId="5" fillId="9" borderId="1" xfId="0" applyNumberFormat="1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15" fontId="5" fillId="0" borderId="16" xfId="0" applyNumberFormat="1" applyFont="1" applyBorder="1" applyAlignment="1">
      <alignment horizontal="center" vertical="center"/>
    </xf>
    <xf numFmtId="15" fontId="5" fillId="0" borderId="23" xfId="0" applyNumberFormat="1" applyFont="1" applyBorder="1" applyAlignment="1">
      <alignment horizontal="center" vertical="center"/>
    </xf>
    <xf numFmtId="15" fontId="5" fillId="0" borderId="15" xfId="0" applyNumberFormat="1" applyFont="1" applyBorder="1" applyAlignment="1">
      <alignment horizontal="center" vertical="center"/>
    </xf>
    <xf numFmtId="15" fontId="5" fillId="0" borderId="3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5" fontId="0" fillId="0" borderId="16" xfId="0" applyNumberFormat="1" applyBorder="1" applyAlignment="1">
      <alignment horizontal="center" vertical="center"/>
    </xf>
    <xf numFmtId="15" fontId="0" fillId="0" borderId="3" xfId="0" applyNumberForma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5" fontId="0" fillId="5" borderId="19" xfId="0" applyNumberFormat="1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3" fillId="7" borderId="21" xfId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15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5" borderId="15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_xlchart.v1.13</cx:f>
      </cx:numDim>
    </cx:data>
    <cx:data id="1">
      <cx:numDim type="val">
        <cx:f>_xlchart.v1.15</cx:f>
      </cx:numDim>
    </cx:data>
    <cx:data id="2">
      <cx:numDim type="val">
        <cx:f>_xlchart.v1.17</cx:f>
      </cx:numDim>
    </cx:data>
  </cx:chartData>
  <cx:chart>
    <cx:title pos="t" align="ctr" overlay="0">
      <cx:tx>
        <cx:txData>
          <cx:v>Chart Title</cx:v>
        </cx:txData>
      </cx:tx>
      <cx:txPr>
        <a:bodyPr rot="0" spcFirstLastPara="1" vertOverflow="ellipsis" vert="horz" wrap="square" lIns="38100" tIns="19050" rIns="38100" bIns="19050" anchor="ctr" anchorCtr="1" compatLnSpc="0"/>
        <a:lstStyle/>
        <a:p>
          <a:pPr algn="ctr" rtl="0"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r>
            <a:rPr kumimoji="0" lang="en-US" sz="1400" b="0" i="0" u="none" strike="noStrike" kern="1200" cap="none" spc="0" normalizeH="0" baseline="0" noProof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effectLst/>
              <a:uLnTx/>
              <a:uFillTx/>
              <a:latin typeface="Calibri" panose="020F0502020204030204"/>
            </a:rPr>
            <a:t>Chart Title</a:t>
          </a:r>
        </a:p>
      </cx:txPr>
    </cx:title>
    <cx:plotArea>
      <cx:plotAreaRegion>
        <cx:plotSurface>
          <cx:spPr>
            <a:noFill/>
            <a:ln>
              <a:noFill/>
            </a:ln>
          </cx:spPr>
        </cx:plotSurface>
        <cx:series layoutId="boxWhisker" uniqueId="{C2D3F170-EB5F-5247-8480-2AB5E5493F9D}">
          <cx:tx>
            <cx:txData>
              <cx:f>_xlchart.v1.12</cx:f>
              <cx:v>EcR(DN)+Taii x w111</cx:v>
            </cx:txData>
          </cx:tx>
          <cx:spPr>
            <a:solidFill>
              <a:schemeClr val="accent4">
                <a:lumMod val="20000"/>
                <a:lumOff val="80000"/>
              </a:schemeClr>
            </a:solidFill>
            <a:ln w="3175">
              <a:solidFill>
                <a:schemeClr val="tx1"/>
              </a:solidFill>
            </a:ln>
          </cx:spPr>
          <cx:dataId val="0"/>
          <cx:layoutPr>
            <cx:statistics quartileMethod="exclusive"/>
          </cx:layoutPr>
        </cx:series>
        <cx:series layoutId="boxWhisker" uniqueId="{433F745F-5DFA-B741-A359-DE5A8ECDC68B}">
          <cx:tx>
            <cx:txData>
              <cx:f>_xlchart.v1.14</cx:f>
              <cx:v>R71G10-Gal4 x w111</cx:v>
            </cx:txData>
          </cx:tx>
          <cx:spPr>
            <a:solidFill>
              <a:schemeClr val="accent2">
                <a:lumMod val="20000"/>
                <a:lumOff val="80000"/>
              </a:schemeClr>
            </a:solidFill>
            <a:ln w="3175">
              <a:solidFill>
                <a:schemeClr val="tx1"/>
              </a:solidFill>
            </a:ln>
          </cx:spPr>
          <cx:dataId val="1"/>
          <cx:layoutPr>
            <cx:statistics quartileMethod="exclusive"/>
          </cx:layoutPr>
        </cx:series>
        <cx:series layoutId="boxWhisker" uniqueId="{6492A0F5-8A3D-5642-9B63-5C9DAE9E32E2}">
          <cx:tx>
            <cx:txData>
              <cx:f>_xlchart.v1.16</cx:f>
              <cx:v>EcR(DN) x R71G10</cx:v>
            </cx:txData>
          </cx:tx>
          <cx:spPr>
            <a:solidFill>
              <a:schemeClr val="bg1">
                <a:lumMod val="95000"/>
              </a:schemeClr>
            </a:solidFill>
            <a:ln w="3175">
              <a:solidFill>
                <a:schemeClr val="tx1"/>
              </a:solidFill>
            </a:ln>
          </cx:spPr>
          <cx:dataId val="2"/>
          <cx:layoutPr>
            <cx:statistics quartileMethod="exclusive"/>
          </cx:layoutPr>
        </cx:series>
      </cx:plotAreaRegion>
      <cx:axis id="0">
        <cx:catScaling gapWidth="2.19000006"/>
        <cx:tickLabels/>
      </cx:axis>
      <cx:axis id="1">
        <cx:valScaling max="0.5" min="-1"/>
        <cx:majorGridlines>
          <cx:spPr>
            <a:ln>
              <a:noFill/>
            </a:ln>
          </cx:spPr>
        </cx:majorGridlines>
        <cx:minorGridlines/>
        <cx:tickLabels/>
        <cx:spPr>
          <a:ln>
            <a:solidFill>
              <a:schemeClr val="tx1"/>
            </a:solidFill>
          </a:ln>
        </cx:spPr>
      </cx:axis>
    </cx:plotArea>
    <cx:legend pos="t" align="ctr" overlay="0"/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  <cx:data id="1">
      <cx:numDim type="val">
        <cx:f>_xlchart.v1.3</cx:f>
      </cx:numDim>
    </cx:data>
    <cx:data id="2">
      <cx:numDim type="val">
        <cx:f>_xlchart.v1.5</cx:f>
      </cx:numDim>
    </cx:data>
    <cx:data id="3">
      <cx:numDim type="val">
        <cx:f>_xlchart.v1.7</cx:f>
      </cx:numDim>
    </cx:data>
    <cx:data id="4">
      <cx:numDim type="val">
        <cx:f>_xlchart.v1.9</cx:f>
      </cx:numDim>
    </cx:data>
    <cx:data id="5">
      <cx:numDim type="val">
        <cx:f>_xlchart.v1.11</cx:f>
      </cx:numDim>
    </cx:data>
  </cx:chartData>
  <cx:chart>
    <cx:title pos="t" align="ctr" overlay="0">
      <cx:tx>
        <cx:txData>
          <cx:v>LTM throughout metamorphosis</cx:v>
        </cx:txData>
      </cx:tx>
      <cx:txPr>
        <a:bodyPr rot="0" spcFirstLastPara="1" vertOverflow="ellipsis" vert="horz" wrap="square" lIns="38100" tIns="19050" rIns="38100" bIns="19050" anchor="ctr" anchorCtr="1" compatLnSpc="0"/>
        <a:lstStyle/>
        <a:p>
          <a:pPr algn="ctr" rtl="0"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r>
            <a:rPr kumimoji="0" lang="en-US" sz="1400" b="0" i="0" u="none" strike="noStrike" kern="1200" cap="none" spc="0" normalizeH="0" baseline="0" noProof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effectLst/>
              <a:uLnTx/>
              <a:uFillTx/>
              <a:latin typeface="Calibri" panose="020F0502020204030204"/>
            </a:rPr>
            <a:t>LTM throughout metamorphosis</a:t>
          </a:r>
        </a:p>
      </cx:txPr>
    </cx:title>
    <cx:plotArea>
      <cx:plotAreaRegion>
        <cx:series layoutId="boxWhisker" uniqueId="{20AD520C-322E-BB49-B6EB-D0739F297602}">
          <cx:tx>
            <cx:txData>
              <cx:f>_xlchart.v1.0</cx:f>
              <cx:v>EcR(DN)+Taii x w111 Larvae</cx:v>
            </cx:txData>
          </cx:tx>
          <cx:spPr>
            <a:solidFill>
              <a:schemeClr val="accent1">
                <a:lumMod val="20000"/>
                <a:lumOff val="80000"/>
              </a:schemeClr>
            </a:solidFill>
            <a:ln w="3175">
              <a:solidFill>
                <a:schemeClr val="tx1"/>
              </a:solidFill>
            </a:ln>
          </cx:spPr>
          <cx:dataId val="0"/>
          <cx:layoutPr>
            <cx:statistics quartileMethod="exclusive"/>
          </cx:layoutPr>
        </cx:series>
        <cx:series layoutId="boxWhisker" uniqueId="{AC2FB51D-5FB9-404D-A551-07FF4DAF2227}">
          <cx:tx>
            <cx:txData>
              <cx:f>_xlchart.v1.2</cx:f>
              <cx:v>Adults</cx:v>
            </cx:txData>
          </cx:tx>
          <cx:spPr>
            <a:solidFill>
              <a:schemeClr val="accent5">
                <a:lumMod val="50000"/>
              </a:schemeClr>
            </a:solidFill>
            <a:ln w="3175">
              <a:solidFill>
                <a:schemeClr val="tx1"/>
              </a:solidFill>
            </a:ln>
          </cx:spPr>
          <cx:dataId val="1"/>
          <cx:layoutPr>
            <cx:statistics quartileMethod="exclusive"/>
          </cx:layoutPr>
        </cx:series>
        <cx:series layoutId="boxWhisker" uniqueId="{A114BB72-F61A-C247-9554-99B2385E3760}">
          <cx:tx>
            <cx:txData>
              <cx:f>_xlchart.v1.4</cx:f>
              <cx:v>R71G10-Gal4 x w111 Larvae</cx:v>
            </cx:txData>
          </cx:tx>
          <cx:spPr>
            <a:solidFill>
              <a:schemeClr val="accent4">
                <a:lumMod val="20000"/>
                <a:lumOff val="80000"/>
              </a:schemeClr>
            </a:solidFill>
            <a:ln w="3175">
              <a:solidFill>
                <a:schemeClr val="tx1"/>
              </a:solidFill>
            </a:ln>
          </cx:spPr>
          <cx:dataId val="2"/>
          <cx:layoutPr>
            <cx:statistics quartileMethod="exclusive"/>
          </cx:layoutPr>
        </cx:series>
        <cx:series layoutId="boxWhisker" uniqueId="{5A4F1F18-2741-B64E-A4C1-BD50638FF322}">
          <cx:tx>
            <cx:txData>
              <cx:f>_xlchart.v1.6</cx:f>
              <cx:v>Adults</cx:v>
            </cx:txData>
          </cx:tx>
          <cx:spPr>
            <a:ln w="3175">
              <a:solidFill>
                <a:schemeClr val="tx1"/>
              </a:solidFill>
            </a:ln>
          </cx:spPr>
          <cx:dataId val="3"/>
          <cx:layoutPr>
            <cx:statistics quartileMethod="exclusive"/>
          </cx:layoutPr>
        </cx:series>
        <cx:series layoutId="boxWhisker" uniqueId="{06BE8E00-B442-4947-BAC7-CDD1561F805F}">
          <cx:tx>
            <cx:txData>
              <cx:f>_xlchart.v1.8</cx:f>
              <cx:v>EcR(DN) x R71G10 Larvae</cx:v>
            </cx:txData>
          </cx:tx>
          <cx:spPr>
            <a:solidFill>
              <a:schemeClr val="accent6">
                <a:lumMod val="20000"/>
                <a:lumOff val="80000"/>
              </a:schemeClr>
            </a:solidFill>
            <a:ln w="3175">
              <a:solidFill>
                <a:schemeClr val="tx1"/>
              </a:solidFill>
            </a:ln>
          </cx:spPr>
          <cx:dataId val="4"/>
          <cx:layoutPr>
            <cx:statistics quartileMethod="exclusive"/>
          </cx:layoutPr>
        </cx:series>
        <cx:series layoutId="boxWhisker" uniqueId="{DE1BB187-A4A4-A64B-890B-C120D62AA818}">
          <cx:tx>
            <cx:txData>
              <cx:f>_xlchart.v1.10</cx:f>
              <cx:v>Adults</cx:v>
            </cx:txData>
          </cx:tx>
          <cx:spPr>
            <a:ln w="3175">
              <a:solidFill>
                <a:schemeClr val="tx1"/>
              </a:solidFill>
            </a:ln>
          </cx:spPr>
          <cx:dataId val="5"/>
          <cx:layoutPr>
            <cx:statistics quartileMethod="exclusive"/>
          </cx:layoutPr>
        </cx:series>
      </cx:plotAreaRegion>
      <cx:axis id="0">
        <cx:catScaling gapWidth="2.19000006"/>
        <cx:tickLabels/>
      </cx:axis>
      <cx:axis id="1">
        <cx:valScaling/>
        <cx:majorGridlines/>
        <cx:tickLabels/>
      </cx:axis>
    </cx:plotArea>
    <cx:legend pos="t" align="ctr" overlay="0">
      <cx:spPr>
        <a:solidFill>
          <a:schemeClr val="bg1"/>
        </a:solidFill>
      </cx:spPr>
      <cx:txPr>
        <a:bodyPr spcFirstLastPara="1" vertOverflow="ellipsis" horzOverflow="overflow" wrap="square" lIns="0" tIns="0" rIns="0" bIns="0" anchor="ctr" anchorCtr="1"/>
        <a:lstStyle/>
        <a:p>
          <a:pPr algn="ctr" rtl="1">
            <a:defRPr/>
          </a:pPr>
          <a:endParaRPr lang="en-US" sz="900" b="0" i="0" u="none" strike="noStrike" kern="1200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microsoft.com/office/2014/relationships/chartEx" Target="../charts/chartEx2.xml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199623</xdr:colOff>
      <xdr:row>21</xdr:row>
      <xdr:rowOff>192885</xdr:rowOff>
    </xdr:from>
    <xdr:to>
      <xdr:col>13</xdr:col>
      <xdr:colOff>654989</xdr:colOff>
      <xdr:row>35</xdr:row>
      <xdr:rowOff>87444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80247E72-B4A1-E141-A60A-A15C3BD6106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362423" y="4460085"/>
              <a:ext cx="4646366" cy="269490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DE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15</xdr:col>
      <xdr:colOff>237863</xdr:colOff>
      <xdr:row>19</xdr:row>
      <xdr:rowOff>196770</xdr:rowOff>
    </xdr:from>
    <xdr:to>
      <xdr:col>20</xdr:col>
      <xdr:colOff>661197</xdr:colOff>
      <xdr:row>33</xdr:row>
      <xdr:rowOff>177218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E1C728B9-0E71-864D-B75B-26DE414422F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268063" y="4063920"/>
              <a:ext cx="4614334" cy="278079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DE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B9D41-5E5E-6644-BC17-95344BE5ED4E}">
  <dimension ref="A2:AB82"/>
  <sheetViews>
    <sheetView topLeftCell="C2" zoomScale="118" workbookViewId="0">
      <selection activeCell="E10" sqref="E10"/>
    </sheetView>
  </sheetViews>
  <sheetFormatPr defaultColWidth="11" defaultRowHeight="15.75"/>
  <cols>
    <col min="5" max="5" width="17" customWidth="1"/>
    <col min="10" max="10" width="20.625" customWidth="1"/>
    <col min="15" max="15" width="22.125" customWidth="1"/>
    <col min="16" max="16" width="18.5" customWidth="1"/>
    <col min="20" max="20" width="17" customWidth="1"/>
  </cols>
  <sheetData>
    <row r="2" spans="1:21" ht="16.5" thickBot="1"/>
    <row r="3" spans="1:21" ht="16.5" thickBot="1">
      <c r="F3" s="149" t="s">
        <v>8</v>
      </c>
      <c r="G3" s="150"/>
      <c r="H3" s="150"/>
      <c r="I3" s="150"/>
      <c r="J3" s="150"/>
      <c r="K3" s="151"/>
      <c r="L3" s="152" t="s">
        <v>13</v>
      </c>
      <c r="M3" s="153"/>
      <c r="N3" s="153"/>
      <c r="O3" s="153"/>
      <c r="P3" s="153"/>
      <c r="Q3" s="154"/>
      <c r="S3" s="107" t="s">
        <v>60</v>
      </c>
      <c r="T3" s="108"/>
    </row>
    <row r="4" spans="1:21" ht="16.5" thickBot="1">
      <c r="A4" s="38" t="s">
        <v>0</v>
      </c>
      <c r="B4" s="7" t="s">
        <v>3</v>
      </c>
      <c r="C4" s="6" t="s">
        <v>1</v>
      </c>
      <c r="D4" s="8" t="s">
        <v>2</v>
      </c>
      <c r="E4" s="4" t="s">
        <v>17</v>
      </c>
      <c r="F4" s="4" t="s">
        <v>9</v>
      </c>
      <c r="G4" s="4" t="s">
        <v>16</v>
      </c>
      <c r="H4" s="3" t="s">
        <v>10</v>
      </c>
      <c r="I4" s="5" t="s">
        <v>11</v>
      </c>
      <c r="J4" s="4" t="s">
        <v>14</v>
      </c>
      <c r="K4" s="4" t="s">
        <v>12</v>
      </c>
      <c r="L4" s="4" t="s">
        <v>0</v>
      </c>
      <c r="M4" s="4" t="s">
        <v>9</v>
      </c>
      <c r="N4" s="4" t="s">
        <v>16</v>
      </c>
      <c r="O4" s="4" t="s">
        <v>10</v>
      </c>
      <c r="P4" s="4" t="s">
        <v>15</v>
      </c>
      <c r="Q4" s="40" t="s">
        <v>12</v>
      </c>
      <c r="R4" s="24"/>
      <c r="S4" s="109" t="s">
        <v>56</v>
      </c>
      <c r="T4" s="110"/>
    </row>
    <row r="5" spans="1:21">
      <c r="A5" s="127">
        <v>45246</v>
      </c>
      <c r="B5" s="128" t="s">
        <v>50</v>
      </c>
      <c r="C5" s="128" t="s">
        <v>38</v>
      </c>
      <c r="D5" s="124" t="s">
        <v>5</v>
      </c>
      <c r="E5" s="9" t="s">
        <v>18</v>
      </c>
      <c r="F5" s="17">
        <v>11</v>
      </c>
      <c r="G5" s="17">
        <v>5</v>
      </c>
      <c r="H5" s="17">
        <v>3</v>
      </c>
      <c r="I5" s="17" t="s">
        <v>10</v>
      </c>
      <c r="J5" s="9">
        <f>(H5-F5)/(F5+G5+H5)</f>
        <v>-0.42105263157894735</v>
      </c>
      <c r="K5" s="9"/>
      <c r="L5" s="155">
        <v>45258</v>
      </c>
      <c r="M5" s="17">
        <v>7</v>
      </c>
      <c r="N5" s="17">
        <v>8</v>
      </c>
      <c r="O5" s="17">
        <v>1</v>
      </c>
      <c r="P5" s="9">
        <f>(O5-M5)/(M5+N5+O5)</f>
        <v>-0.375</v>
      </c>
      <c r="Q5" s="13"/>
      <c r="S5" s="111" t="s">
        <v>61</v>
      </c>
      <c r="T5" s="112"/>
    </row>
    <row r="6" spans="1:21">
      <c r="A6" s="128"/>
      <c r="B6" s="128"/>
      <c r="C6" s="128"/>
      <c r="D6" s="122"/>
      <c r="E6" s="10" t="s">
        <v>19</v>
      </c>
      <c r="F6" s="18">
        <v>10</v>
      </c>
      <c r="G6" s="18">
        <v>6</v>
      </c>
      <c r="H6" s="18">
        <v>5</v>
      </c>
      <c r="I6" s="21" t="s">
        <v>10</v>
      </c>
      <c r="J6" s="22">
        <f>(H6-F6)/(F6+G6+H6)</f>
        <v>-0.23809523809523808</v>
      </c>
      <c r="K6" s="10"/>
      <c r="L6" s="156"/>
      <c r="M6" s="18">
        <v>4</v>
      </c>
      <c r="N6" s="18">
        <v>13</v>
      </c>
      <c r="O6" s="18">
        <v>2</v>
      </c>
      <c r="P6" s="10">
        <f>(O6-M6)/(M6+N6+O6)</f>
        <v>-0.10526315789473684</v>
      </c>
      <c r="Q6" s="14"/>
      <c r="S6" s="113" t="s">
        <v>57</v>
      </c>
      <c r="T6" s="114"/>
    </row>
    <row r="7" spans="1:21">
      <c r="A7" s="128"/>
      <c r="B7" s="128"/>
      <c r="C7" s="128"/>
      <c r="D7" s="123"/>
      <c r="E7" s="11" t="s">
        <v>20</v>
      </c>
      <c r="F7" s="19">
        <v>6</v>
      </c>
      <c r="G7" s="19">
        <v>7</v>
      </c>
      <c r="H7" s="19">
        <v>1</v>
      </c>
      <c r="I7" s="19" t="s">
        <v>10</v>
      </c>
      <c r="J7" s="23">
        <f>(H7-F7)/(F7+G7+H7)</f>
        <v>-0.35714285714285715</v>
      </c>
      <c r="K7" s="11"/>
      <c r="L7" s="157"/>
      <c r="M7" s="19">
        <v>0</v>
      </c>
      <c r="N7" s="19">
        <v>18</v>
      </c>
      <c r="O7" s="19">
        <v>4</v>
      </c>
      <c r="P7" s="11">
        <f>(O7-M7)/(M7+N7+O7)</f>
        <v>0.18181818181818182</v>
      </c>
      <c r="Q7" s="15"/>
      <c r="S7" s="115" t="s">
        <v>59</v>
      </c>
      <c r="T7" s="116"/>
    </row>
    <row r="8" spans="1:21" ht="18.95" customHeight="1">
      <c r="A8" s="127">
        <v>45246</v>
      </c>
      <c r="B8" s="124" t="s">
        <v>50</v>
      </c>
      <c r="C8" s="124" t="s">
        <v>53</v>
      </c>
      <c r="D8" s="124" t="s">
        <v>7</v>
      </c>
      <c r="E8" s="11" t="s">
        <v>20</v>
      </c>
      <c r="F8" s="19">
        <v>9</v>
      </c>
      <c r="G8" s="19">
        <v>4</v>
      </c>
      <c r="H8" s="19">
        <v>3</v>
      </c>
      <c r="I8" s="19" t="s">
        <v>9</v>
      </c>
      <c r="J8" s="15">
        <f>(F8-H8)/(F8+G8+H8)</f>
        <v>0.375</v>
      </c>
      <c r="K8" s="11">
        <f>AVERAGE(J7,J8)</f>
        <v>8.9285714285714246E-3</v>
      </c>
      <c r="L8" s="125">
        <v>45258</v>
      </c>
      <c r="M8" s="19">
        <v>1</v>
      </c>
      <c r="N8" s="19">
        <v>6</v>
      </c>
      <c r="O8" s="19">
        <v>1</v>
      </c>
      <c r="P8" s="11">
        <f>(M8-O8)/(M8+N8+O8)</f>
        <v>0</v>
      </c>
      <c r="Q8" s="15">
        <f>AVERAGE(P7,P8)</f>
        <v>9.0909090909090912E-2</v>
      </c>
      <c r="R8" s="34"/>
      <c r="S8" s="117" t="s">
        <v>58</v>
      </c>
      <c r="T8" s="118"/>
      <c r="U8" s="34"/>
    </row>
    <row r="9" spans="1:21" ht="16.5" thickBot="1">
      <c r="A9" s="128"/>
      <c r="B9" s="122"/>
      <c r="C9" s="122"/>
      <c r="D9" s="122"/>
      <c r="E9" s="10" t="s">
        <v>19</v>
      </c>
      <c r="F9" s="18">
        <v>5</v>
      </c>
      <c r="G9" s="18">
        <v>14</v>
      </c>
      <c r="H9" s="18">
        <v>4</v>
      </c>
      <c r="I9" s="18" t="s">
        <v>9</v>
      </c>
      <c r="J9" s="14">
        <f>(F9-H9)/(F9+G9+H9)</f>
        <v>4.3478260869565216E-2</v>
      </c>
      <c r="K9" s="10">
        <f>AVERAGE(J6,J9)</f>
        <v>-9.7308488612836433E-2</v>
      </c>
      <c r="L9" s="126"/>
      <c r="M9" s="18">
        <v>8</v>
      </c>
      <c r="N9" s="18">
        <v>7</v>
      </c>
      <c r="O9" s="18">
        <v>5</v>
      </c>
      <c r="P9" s="10">
        <f>(M9-O9)/(M9+N9+O9)</f>
        <v>0.15</v>
      </c>
      <c r="Q9" s="14">
        <f>AVERAGE(P6,P9)</f>
        <v>2.2368421052631579E-2</v>
      </c>
      <c r="R9" s="34"/>
      <c r="S9" s="119"/>
      <c r="T9" s="120"/>
      <c r="U9" s="34"/>
    </row>
    <row r="10" spans="1:21">
      <c r="A10" s="128"/>
      <c r="B10" s="123"/>
      <c r="C10" s="123"/>
      <c r="D10" s="123"/>
      <c r="E10" s="12" t="s">
        <v>18</v>
      </c>
      <c r="F10" s="20">
        <v>11</v>
      </c>
      <c r="G10" s="20">
        <v>7</v>
      </c>
      <c r="H10" s="20">
        <v>7</v>
      </c>
      <c r="I10" s="20" t="s">
        <v>9</v>
      </c>
      <c r="J10" s="16">
        <f>(F10-H10)/(F10+G10+H10)</f>
        <v>0.16</v>
      </c>
      <c r="K10" s="12">
        <f>(AVERAGE(J10,J5))</f>
        <v>-0.13052631578947366</v>
      </c>
      <c r="L10" s="126"/>
      <c r="M10" s="20">
        <v>6</v>
      </c>
      <c r="N10" s="20">
        <v>16</v>
      </c>
      <c r="O10" s="20">
        <v>6</v>
      </c>
      <c r="P10" s="12">
        <f>(M10-O10)/(M10+N10+O10)</f>
        <v>0</v>
      </c>
      <c r="Q10" s="16">
        <f>AVERAGE(P5,P10)</f>
        <v>-0.1875</v>
      </c>
      <c r="R10" s="34"/>
      <c r="S10" s="34"/>
      <c r="T10" s="34"/>
      <c r="U10" s="34"/>
    </row>
    <row r="11" spans="1:21">
      <c r="A11" s="121">
        <v>45253</v>
      </c>
      <c r="B11" s="124">
        <v>18.11</v>
      </c>
      <c r="C11" s="124" t="s">
        <v>21</v>
      </c>
      <c r="D11" s="124" t="s">
        <v>27</v>
      </c>
      <c r="E11" s="10" t="s">
        <v>19</v>
      </c>
      <c r="F11" s="18">
        <v>13</v>
      </c>
      <c r="G11" s="18">
        <v>6</v>
      </c>
      <c r="H11" s="18">
        <v>5</v>
      </c>
      <c r="I11" s="18" t="s">
        <v>10</v>
      </c>
      <c r="J11" s="14">
        <f t="shared" ref="J11:J13" si="0">(H11-F11)/(F11+G11+H11)</f>
        <v>-0.33333333333333331</v>
      </c>
      <c r="K11" s="10"/>
      <c r="L11" s="125">
        <v>45263</v>
      </c>
      <c r="M11" s="18">
        <v>18</v>
      </c>
      <c r="N11" s="18">
        <v>6</v>
      </c>
      <c r="O11" s="18">
        <v>3</v>
      </c>
      <c r="P11" s="10">
        <f>(O11-M11)/(M11+N11+O11)</f>
        <v>-0.55555555555555558</v>
      </c>
      <c r="Q11" s="14"/>
    </row>
    <row r="12" spans="1:21">
      <c r="A12" s="122"/>
      <c r="B12" s="122"/>
      <c r="C12" s="122"/>
      <c r="D12" s="122"/>
      <c r="E12" s="12" t="s">
        <v>18</v>
      </c>
      <c r="F12" s="20">
        <v>14</v>
      </c>
      <c r="G12" s="20">
        <v>5</v>
      </c>
      <c r="H12" s="20">
        <v>5</v>
      </c>
      <c r="I12" s="20" t="s">
        <v>10</v>
      </c>
      <c r="J12" s="16">
        <f t="shared" si="0"/>
        <v>-0.375</v>
      </c>
      <c r="K12" s="12"/>
      <c r="L12" s="126"/>
      <c r="M12" s="20">
        <v>22</v>
      </c>
      <c r="N12" s="20">
        <v>12</v>
      </c>
      <c r="O12" s="20">
        <v>6</v>
      </c>
      <c r="P12" s="12">
        <f>(O12-M12)/(M12+N12+O12)</f>
        <v>-0.4</v>
      </c>
      <c r="Q12" s="16"/>
    </row>
    <row r="13" spans="1:21">
      <c r="A13" s="123"/>
      <c r="B13" s="123"/>
      <c r="C13" s="123"/>
      <c r="D13" s="123"/>
      <c r="E13" s="11" t="s">
        <v>20</v>
      </c>
      <c r="F13" s="19">
        <v>12</v>
      </c>
      <c r="G13" s="19">
        <v>11</v>
      </c>
      <c r="H13" s="19">
        <v>2</v>
      </c>
      <c r="I13" s="19" t="s">
        <v>10</v>
      </c>
      <c r="J13" s="15">
        <f t="shared" si="0"/>
        <v>-0.4</v>
      </c>
      <c r="K13" s="11"/>
      <c r="L13" s="126"/>
      <c r="M13" s="19">
        <v>25</v>
      </c>
      <c r="N13" s="19">
        <v>24</v>
      </c>
      <c r="O13" s="19">
        <v>4</v>
      </c>
      <c r="P13" s="11">
        <f>(O13-M13)/(M13+N13+O13)</f>
        <v>-0.39622641509433965</v>
      </c>
      <c r="Q13" s="15"/>
    </row>
    <row r="14" spans="1:21">
      <c r="A14" s="121">
        <v>45253</v>
      </c>
      <c r="B14" s="124">
        <v>18.11</v>
      </c>
      <c r="C14" s="124" t="s">
        <v>22</v>
      </c>
      <c r="D14" s="124" t="s">
        <v>28</v>
      </c>
      <c r="E14" s="12" t="s">
        <v>18</v>
      </c>
      <c r="F14" s="20">
        <v>6</v>
      </c>
      <c r="G14" s="20">
        <v>11</v>
      </c>
      <c r="H14" s="20">
        <v>6</v>
      </c>
      <c r="I14" s="20" t="s">
        <v>9</v>
      </c>
      <c r="J14" s="16">
        <f>(F14-H14)/(F14+H14)</f>
        <v>0</v>
      </c>
      <c r="K14" s="12">
        <f>AVERAGE(J12,J14)</f>
        <v>-0.1875</v>
      </c>
      <c r="L14" s="125">
        <v>45263</v>
      </c>
      <c r="M14" s="20">
        <v>22</v>
      </c>
      <c r="N14" s="20">
        <v>17</v>
      </c>
      <c r="O14" s="20">
        <v>3</v>
      </c>
      <c r="P14" s="12">
        <f t="shared" ref="P14:P19" si="1">(M14-O14)/(M14+N14+O14)</f>
        <v>0.45238095238095238</v>
      </c>
      <c r="Q14" s="16">
        <f>AVERAGE(P12,P14)</f>
        <v>2.6190476190476181E-2</v>
      </c>
      <c r="R14" s="34"/>
      <c r="S14" s="34"/>
      <c r="T14" s="34"/>
      <c r="U14" s="34"/>
    </row>
    <row r="15" spans="1:21">
      <c r="A15" s="122"/>
      <c r="B15" s="122"/>
      <c r="C15" s="122"/>
      <c r="D15" s="122"/>
      <c r="E15" s="11" t="s">
        <v>20</v>
      </c>
      <c r="F15" s="19">
        <v>7</v>
      </c>
      <c r="G15" s="19">
        <v>10</v>
      </c>
      <c r="H15" s="19">
        <v>6</v>
      </c>
      <c r="I15" s="19" t="s">
        <v>9</v>
      </c>
      <c r="J15" s="15">
        <f>(F15-H15)/(F15+H15)</f>
        <v>7.6923076923076927E-2</v>
      </c>
      <c r="K15" s="11">
        <f>AVERAGE(J13,J15)</f>
        <v>-0.16153846153846155</v>
      </c>
      <c r="L15" s="126"/>
      <c r="M15" s="19">
        <v>10</v>
      </c>
      <c r="N15" s="19">
        <v>14</v>
      </c>
      <c r="O15" s="19">
        <v>5</v>
      </c>
      <c r="P15" s="11">
        <f t="shared" si="1"/>
        <v>0.17241379310344829</v>
      </c>
      <c r="Q15" s="15">
        <f>AVERAGE(P13,P15)</f>
        <v>-0.11190631099544568</v>
      </c>
      <c r="R15" s="34"/>
      <c r="S15" s="34"/>
      <c r="T15" s="34"/>
      <c r="U15" s="34"/>
    </row>
    <row r="16" spans="1:21">
      <c r="A16" s="123"/>
      <c r="B16" s="123"/>
      <c r="C16" s="123"/>
      <c r="D16" s="123"/>
      <c r="E16" s="10" t="s">
        <v>19</v>
      </c>
      <c r="F16" s="18">
        <v>8</v>
      </c>
      <c r="G16" s="18">
        <v>10</v>
      </c>
      <c r="H16" s="18">
        <v>5</v>
      </c>
      <c r="I16" s="18" t="s">
        <v>9</v>
      </c>
      <c r="J16" s="14">
        <f>(F16-H16)/(F16+G16+H16)</f>
        <v>0.13043478260869565</v>
      </c>
      <c r="K16" s="10">
        <f>AVERAGE(J11,J16)</f>
        <v>-0.10144927536231883</v>
      </c>
      <c r="L16" s="126"/>
      <c r="M16" s="18">
        <v>5</v>
      </c>
      <c r="N16" s="18">
        <v>16</v>
      </c>
      <c r="O16" s="18">
        <v>3</v>
      </c>
      <c r="P16" s="10">
        <f t="shared" si="1"/>
        <v>8.3333333333333329E-2</v>
      </c>
      <c r="Q16" s="14">
        <f>AVERAGE(P11,P16)</f>
        <v>-0.23611111111111113</v>
      </c>
      <c r="R16" s="34"/>
      <c r="S16" s="34"/>
      <c r="T16" s="34"/>
      <c r="U16" s="34"/>
    </row>
    <row r="17" spans="1:21">
      <c r="A17" s="121">
        <v>45259</v>
      </c>
      <c r="B17" s="124">
        <v>24.11</v>
      </c>
      <c r="C17" s="124" t="s">
        <v>23</v>
      </c>
      <c r="D17" s="124" t="s">
        <v>29</v>
      </c>
      <c r="E17" s="10" t="s">
        <v>19</v>
      </c>
      <c r="F17" s="18">
        <v>12</v>
      </c>
      <c r="G17" s="18">
        <v>5</v>
      </c>
      <c r="H17" s="18">
        <v>8</v>
      </c>
      <c r="I17" s="18" t="s">
        <v>9</v>
      </c>
      <c r="J17" s="14">
        <f>(F17-H17)/(F17+G17+H17)</f>
        <v>0.16</v>
      </c>
      <c r="K17" s="10"/>
      <c r="L17" s="125">
        <v>45270</v>
      </c>
      <c r="M17" s="18">
        <v>6</v>
      </c>
      <c r="N17" s="18">
        <v>16</v>
      </c>
      <c r="O17" s="18">
        <v>5</v>
      </c>
      <c r="P17" s="10">
        <f t="shared" si="1"/>
        <v>3.7037037037037035E-2</v>
      </c>
      <c r="Q17" s="14"/>
      <c r="R17" s="34"/>
      <c r="S17" s="34"/>
      <c r="T17" s="34"/>
      <c r="U17" s="34"/>
    </row>
    <row r="18" spans="1:21">
      <c r="A18" s="122"/>
      <c r="B18" s="122"/>
      <c r="C18" s="122"/>
      <c r="D18" s="122"/>
      <c r="E18" s="11" t="s">
        <v>20</v>
      </c>
      <c r="F18" s="19">
        <v>9</v>
      </c>
      <c r="G18" s="19">
        <v>18</v>
      </c>
      <c r="H18" s="19">
        <v>3</v>
      </c>
      <c r="I18" s="19" t="s">
        <v>9</v>
      </c>
      <c r="J18" s="15">
        <f>(F18-H18)/(F18+G18+H18)</f>
        <v>0.2</v>
      </c>
      <c r="K18" s="11"/>
      <c r="L18" s="126"/>
      <c r="M18" s="19">
        <v>18</v>
      </c>
      <c r="N18" s="19">
        <v>24</v>
      </c>
      <c r="O18" s="19">
        <v>2</v>
      </c>
      <c r="P18" s="11">
        <f t="shared" si="1"/>
        <v>0.36363636363636365</v>
      </c>
      <c r="Q18" s="36"/>
      <c r="R18" s="34"/>
      <c r="S18" s="34"/>
      <c r="T18" s="34"/>
      <c r="U18" s="34"/>
    </row>
    <row r="19" spans="1:21">
      <c r="A19" s="123"/>
      <c r="B19" s="123"/>
      <c r="C19" s="123"/>
      <c r="D19" s="123"/>
      <c r="E19" s="12" t="s">
        <v>18</v>
      </c>
      <c r="F19" s="20">
        <v>6</v>
      </c>
      <c r="G19" s="20">
        <v>11</v>
      </c>
      <c r="H19" s="20">
        <v>8</v>
      </c>
      <c r="I19" s="20" t="s">
        <v>9</v>
      </c>
      <c r="J19" s="16">
        <f>(F19-H19)/(F19+G19+H19)</f>
        <v>-0.08</v>
      </c>
      <c r="K19" s="12"/>
      <c r="L19" s="126"/>
      <c r="M19" s="20">
        <v>21</v>
      </c>
      <c r="N19" s="20">
        <v>16</v>
      </c>
      <c r="O19" s="20">
        <v>7</v>
      </c>
      <c r="P19" s="12">
        <f t="shared" si="1"/>
        <v>0.31818181818181818</v>
      </c>
      <c r="Q19" s="32"/>
      <c r="R19" s="34"/>
      <c r="S19" s="34"/>
      <c r="T19" s="34"/>
      <c r="U19" s="34"/>
    </row>
    <row r="20" spans="1:21">
      <c r="A20" s="121">
        <v>45259</v>
      </c>
      <c r="B20" s="124">
        <v>24.11</v>
      </c>
      <c r="C20" s="124" t="s">
        <v>24</v>
      </c>
      <c r="D20" s="124" t="s">
        <v>30</v>
      </c>
      <c r="E20" s="11" t="s">
        <v>20</v>
      </c>
      <c r="F20" s="19">
        <v>10</v>
      </c>
      <c r="G20" s="19">
        <v>6</v>
      </c>
      <c r="H20" s="19">
        <v>6</v>
      </c>
      <c r="I20" s="19" t="s">
        <v>10</v>
      </c>
      <c r="J20" s="15">
        <f t="shared" ref="J20:J25" si="2">(H20-F20)/(F20+G20+H20)</f>
        <v>-0.18181818181818182</v>
      </c>
      <c r="K20" s="11">
        <f>AVERAGE(J18,J20)</f>
        <v>9.0909090909090939E-3</v>
      </c>
      <c r="L20" s="125">
        <v>45270</v>
      </c>
      <c r="M20" s="19">
        <v>12</v>
      </c>
      <c r="N20" s="19">
        <v>27</v>
      </c>
      <c r="O20" s="19">
        <v>0</v>
      </c>
      <c r="P20" s="11">
        <f>(O20-M20)/(M20+N20+O20)</f>
        <v>-0.30769230769230771</v>
      </c>
      <c r="Q20" s="15">
        <f>AVERAGE(P18,P20)</f>
        <v>2.7972027972027969E-2</v>
      </c>
    </row>
    <row r="21" spans="1:21">
      <c r="A21" s="122"/>
      <c r="B21" s="122"/>
      <c r="C21" s="122"/>
      <c r="D21" s="122"/>
      <c r="E21" s="12" t="s">
        <v>18</v>
      </c>
      <c r="F21" s="20">
        <v>11</v>
      </c>
      <c r="G21" s="20">
        <v>9</v>
      </c>
      <c r="H21" s="20">
        <v>4</v>
      </c>
      <c r="I21" s="20" t="s">
        <v>10</v>
      </c>
      <c r="J21" s="16">
        <f t="shared" si="2"/>
        <v>-0.29166666666666669</v>
      </c>
      <c r="K21" s="12">
        <f>AVERAGE(J21,J19)</f>
        <v>-0.18583333333333335</v>
      </c>
      <c r="L21" s="126"/>
      <c r="M21" s="20">
        <v>23</v>
      </c>
      <c r="N21" s="20">
        <v>22</v>
      </c>
      <c r="O21" s="20">
        <v>13</v>
      </c>
      <c r="P21" s="12">
        <f>(O21-M21)/(M21+N21+O21)</f>
        <v>-0.17241379310344829</v>
      </c>
      <c r="Q21" s="16">
        <f>AVERAGE(P19, P21)</f>
        <v>7.2884012539184945E-2</v>
      </c>
    </row>
    <row r="22" spans="1:21">
      <c r="A22" s="123"/>
      <c r="B22" s="123"/>
      <c r="C22" s="123"/>
      <c r="D22" s="123"/>
      <c r="E22" s="10" t="s">
        <v>19</v>
      </c>
      <c r="F22" s="18">
        <v>8</v>
      </c>
      <c r="G22" s="18">
        <v>11</v>
      </c>
      <c r="H22" s="18">
        <v>5</v>
      </c>
      <c r="I22" s="18" t="s">
        <v>10</v>
      </c>
      <c r="J22" s="14">
        <f t="shared" si="2"/>
        <v>-0.125</v>
      </c>
      <c r="K22" s="10">
        <f>AVERAGE(J17,J22)</f>
        <v>1.7500000000000002E-2</v>
      </c>
      <c r="L22" s="126"/>
      <c r="M22" s="18">
        <v>12</v>
      </c>
      <c r="N22" s="18">
        <v>14</v>
      </c>
      <c r="O22" s="18">
        <v>11</v>
      </c>
      <c r="P22" s="10">
        <f>(O22-M22)/(M22+N22+O22)</f>
        <v>-2.7027027027027029E-2</v>
      </c>
      <c r="Q22" s="14">
        <f>AVERAGE(P17,P22)</f>
        <v>5.0050050050050032E-3</v>
      </c>
    </row>
    <row r="23" spans="1:21">
      <c r="A23" s="121">
        <v>45265</v>
      </c>
      <c r="B23" s="124">
        <v>30.11</v>
      </c>
      <c r="C23" s="124" t="s">
        <v>25</v>
      </c>
      <c r="D23" s="124" t="s">
        <v>7</v>
      </c>
      <c r="E23" s="11" t="s">
        <v>20</v>
      </c>
      <c r="F23" s="19">
        <v>9</v>
      </c>
      <c r="G23" s="19">
        <v>11</v>
      </c>
      <c r="H23" s="19">
        <v>4</v>
      </c>
      <c r="I23" s="19" t="s">
        <v>10</v>
      </c>
      <c r="J23" s="15">
        <f t="shared" si="2"/>
        <v>-0.20833333333333334</v>
      </c>
      <c r="K23" s="11"/>
      <c r="L23" s="125">
        <v>45278</v>
      </c>
      <c r="M23" s="19">
        <v>4</v>
      </c>
      <c r="N23" s="19">
        <v>23</v>
      </c>
      <c r="O23" s="19">
        <v>7</v>
      </c>
      <c r="P23" s="11">
        <f>(O23-M23)/(M23+N23+O23)</f>
        <v>8.8235294117647065E-2</v>
      </c>
      <c r="Q23" s="15"/>
    </row>
    <row r="24" spans="1:21">
      <c r="A24" s="122"/>
      <c r="B24" s="122"/>
      <c r="C24" s="122"/>
      <c r="D24" s="122"/>
      <c r="E24" s="10" t="s">
        <v>19</v>
      </c>
      <c r="F24" s="18">
        <v>10</v>
      </c>
      <c r="G24" s="18">
        <v>5</v>
      </c>
      <c r="H24" s="18">
        <v>6</v>
      </c>
      <c r="I24" s="18" t="s">
        <v>10</v>
      </c>
      <c r="J24" s="14">
        <f t="shared" si="2"/>
        <v>-0.19047619047619047</v>
      </c>
      <c r="K24" s="10"/>
      <c r="L24" s="126"/>
      <c r="M24" s="18">
        <v>2</v>
      </c>
      <c r="N24" s="18">
        <v>7</v>
      </c>
      <c r="O24" s="18">
        <v>2</v>
      </c>
      <c r="P24" s="10">
        <f>(O24-M24)/(M24+N23+O24)</f>
        <v>0</v>
      </c>
      <c r="Q24" s="14"/>
    </row>
    <row r="25" spans="1:21">
      <c r="A25" s="123"/>
      <c r="B25" s="123"/>
      <c r="C25" s="123"/>
      <c r="D25" s="123"/>
      <c r="E25" s="12" t="s">
        <v>18</v>
      </c>
      <c r="F25" s="20">
        <v>12</v>
      </c>
      <c r="G25" s="20">
        <v>6</v>
      </c>
      <c r="H25" s="20">
        <v>2</v>
      </c>
      <c r="I25" s="20" t="s">
        <v>10</v>
      </c>
      <c r="J25" s="16">
        <f t="shared" si="2"/>
        <v>-0.5</v>
      </c>
      <c r="K25" s="12"/>
      <c r="L25" s="126"/>
      <c r="M25" s="20">
        <v>1</v>
      </c>
      <c r="N25" s="20">
        <v>19</v>
      </c>
      <c r="O25" s="20">
        <v>4</v>
      </c>
      <c r="P25" s="12">
        <f>(O25-M25)/(M25+N23+O25)</f>
        <v>0.10714285714285714</v>
      </c>
      <c r="Q25" s="16"/>
    </row>
    <row r="26" spans="1:21">
      <c r="A26" s="121">
        <v>45265</v>
      </c>
      <c r="B26" s="124">
        <v>30.11</v>
      </c>
      <c r="C26" s="124" t="s">
        <v>26</v>
      </c>
      <c r="D26" s="124" t="s">
        <v>31</v>
      </c>
      <c r="E26" s="12" t="s">
        <v>18</v>
      </c>
      <c r="F26" s="20">
        <v>6</v>
      </c>
      <c r="G26" s="20">
        <v>7</v>
      </c>
      <c r="H26" s="20">
        <v>12</v>
      </c>
      <c r="I26" s="20" t="s">
        <v>9</v>
      </c>
      <c r="J26" s="16">
        <f t="shared" ref="J26:J31" si="3">(F26-H26)/(F26+G26+H26)</f>
        <v>-0.24</v>
      </c>
      <c r="K26" s="12">
        <f>AVERAGE(J25:J26)</f>
        <v>-0.37</v>
      </c>
      <c r="L26" s="125">
        <v>45278</v>
      </c>
      <c r="M26" s="20">
        <v>17</v>
      </c>
      <c r="N26" s="20">
        <v>3</v>
      </c>
      <c r="O26" s="20">
        <v>4</v>
      </c>
      <c r="P26" s="12">
        <f t="shared" ref="P26:P31" si="4">(M26-O26)/(M26+N26+O26)</f>
        <v>0.54166666666666663</v>
      </c>
      <c r="Q26" s="16">
        <f>AVERAGE(P25,P26)</f>
        <v>0.32440476190476186</v>
      </c>
    </row>
    <row r="27" spans="1:21">
      <c r="A27" s="122"/>
      <c r="B27" s="122"/>
      <c r="C27" s="122"/>
      <c r="D27" s="122"/>
      <c r="E27" s="10" t="s">
        <v>19</v>
      </c>
      <c r="F27" s="18">
        <v>5</v>
      </c>
      <c r="G27" s="18">
        <v>6</v>
      </c>
      <c r="H27" s="18">
        <v>11</v>
      </c>
      <c r="I27" s="18" t="s">
        <v>9</v>
      </c>
      <c r="J27" s="14">
        <f t="shared" si="3"/>
        <v>-0.27272727272727271</v>
      </c>
      <c r="K27" s="10">
        <f>AVERAGE(J24,J27)</f>
        <v>-0.23160173160173159</v>
      </c>
      <c r="L27" s="126"/>
      <c r="M27" s="18">
        <v>3</v>
      </c>
      <c r="N27" s="18">
        <v>0</v>
      </c>
      <c r="O27" s="18">
        <v>3</v>
      </c>
      <c r="P27" s="10">
        <f t="shared" si="4"/>
        <v>0</v>
      </c>
      <c r="Q27" s="14">
        <f>AVERAGE(P24,P27)</f>
        <v>0</v>
      </c>
    </row>
    <row r="28" spans="1:21">
      <c r="A28" s="123"/>
      <c r="B28" s="123"/>
      <c r="C28" s="123"/>
      <c r="D28" s="123"/>
      <c r="E28" s="11" t="s">
        <v>20</v>
      </c>
      <c r="F28" s="19">
        <v>4</v>
      </c>
      <c r="G28" s="19">
        <v>14</v>
      </c>
      <c r="H28" s="19">
        <v>9</v>
      </c>
      <c r="I28" s="19" t="s">
        <v>9</v>
      </c>
      <c r="J28" s="15">
        <f t="shared" si="3"/>
        <v>-0.18518518518518517</v>
      </c>
      <c r="K28" s="11">
        <f>AVERAGE(J23,J28)</f>
        <v>-0.19675925925925924</v>
      </c>
      <c r="L28" s="126"/>
      <c r="M28" s="19">
        <v>12</v>
      </c>
      <c r="N28" s="19">
        <v>14</v>
      </c>
      <c r="O28" s="19">
        <v>5</v>
      </c>
      <c r="P28" s="11">
        <f t="shared" si="4"/>
        <v>0.22580645161290322</v>
      </c>
      <c r="Q28" s="15">
        <f>AVERAGE(P23, P28)</f>
        <v>0.15702087286527514</v>
      </c>
    </row>
    <row r="29" spans="1:21">
      <c r="A29" s="127">
        <v>45278</v>
      </c>
      <c r="B29" s="128">
        <v>13.12</v>
      </c>
      <c r="C29" s="128" t="s">
        <v>4</v>
      </c>
      <c r="D29" s="128" t="s">
        <v>28</v>
      </c>
      <c r="E29" s="9" t="s">
        <v>18</v>
      </c>
      <c r="F29" s="17">
        <v>12</v>
      </c>
      <c r="G29" s="17">
        <v>8</v>
      </c>
      <c r="H29" s="17">
        <v>6</v>
      </c>
      <c r="I29" s="17" t="s">
        <v>9</v>
      </c>
      <c r="J29" s="13">
        <f t="shared" si="3"/>
        <v>0.23076923076923078</v>
      </c>
      <c r="K29" s="12"/>
      <c r="L29" s="125">
        <v>45289</v>
      </c>
      <c r="M29" s="17">
        <v>7</v>
      </c>
      <c r="N29" s="17">
        <v>11</v>
      </c>
      <c r="O29" s="17">
        <v>4</v>
      </c>
      <c r="P29" s="9">
        <f t="shared" si="4"/>
        <v>0.13636363636363635</v>
      </c>
      <c r="Q29" s="13"/>
    </row>
    <row r="30" spans="1:21">
      <c r="A30" s="128"/>
      <c r="B30" s="128"/>
      <c r="C30" s="128"/>
      <c r="D30" s="128"/>
      <c r="E30" s="10" t="s">
        <v>19</v>
      </c>
      <c r="F30" s="18">
        <v>7</v>
      </c>
      <c r="G30" s="18">
        <v>7</v>
      </c>
      <c r="H30" s="18">
        <v>9</v>
      </c>
      <c r="I30" s="21" t="s">
        <v>9</v>
      </c>
      <c r="J30" s="95">
        <f t="shared" si="3"/>
        <v>-8.6956521739130432E-2</v>
      </c>
      <c r="K30" s="10"/>
      <c r="L30" s="126"/>
      <c r="M30" s="18">
        <v>3</v>
      </c>
      <c r="N30" s="18">
        <v>7</v>
      </c>
      <c r="O30" s="18">
        <v>0</v>
      </c>
      <c r="P30" s="10">
        <f t="shared" si="4"/>
        <v>0.3</v>
      </c>
      <c r="Q30" s="14"/>
    </row>
    <row r="31" spans="1:21">
      <c r="A31" s="128"/>
      <c r="B31" s="128"/>
      <c r="C31" s="128"/>
      <c r="D31" s="128"/>
      <c r="E31" s="11" t="s">
        <v>20</v>
      </c>
      <c r="F31" s="19">
        <v>6</v>
      </c>
      <c r="G31" s="19">
        <v>12</v>
      </c>
      <c r="H31" s="19">
        <v>10</v>
      </c>
      <c r="I31" s="19" t="s">
        <v>9</v>
      </c>
      <c r="J31" s="96">
        <f t="shared" si="3"/>
        <v>-0.14285714285714285</v>
      </c>
      <c r="K31" s="11"/>
      <c r="L31" s="126"/>
      <c r="M31" s="19">
        <v>18</v>
      </c>
      <c r="N31" s="19">
        <v>19</v>
      </c>
      <c r="O31" s="19">
        <v>6</v>
      </c>
      <c r="P31" s="11">
        <f t="shared" si="4"/>
        <v>0.27906976744186046</v>
      </c>
      <c r="Q31" s="15"/>
    </row>
    <row r="32" spans="1:21">
      <c r="A32" s="121">
        <v>45278</v>
      </c>
      <c r="B32" s="124">
        <v>13.12</v>
      </c>
      <c r="C32" s="124" t="s">
        <v>6</v>
      </c>
      <c r="D32" s="124" t="s">
        <v>5</v>
      </c>
      <c r="E32" s="11" t="s">
        <v>20</v>
      </c>
      <c r="F32" s="19">
        <v>10</v>
      </c>
      <c r="G32" s="19">
        <v>11</v>
      </c>
      <c r="H32" s="19">
        <v>3</v>
      </c>
      <c r="I32" s="19" t="s">
        <v>10</v>
      </c>
      <c r="J32" s="15">
        <f>(H32-F32)/(F32+G32+H32)</f>
        <v>-0.29166666666666669</v>
      </c>
      <c r="K32" s="11">
        <f>AVERAGE(J31,J32)</f>
        <v>-0.21726190476190477</v>
      </c>
      <c r="L32" s="125">
        <v>45289</v>
      </c>
      <c r="M32" s="19">
        <v>6</v>
      </c>
      <c r="N32" s="19">
        <v>22</v>
      </c>
      <c r="O32" s="19">
        <v>5</v>
      </c>
      <c r="P32" s="11">
        <f>(O32-M32)/(M32+N32+O32)</f>
        <v>-3.0303030303030304E-2</v>
      </c>
      <c r="Q32" s="15">
        <f>AVERAGE(P31,P32)</f>
        <v>0.12438336856941508</v>
      </c>
    </row>
    <row r="33" spans="1:28">
      <c r="A33" s="122"/>
      <c r="B33" s="122"/>
      <c r="C33" s="122"/>
      <c r="D33" s="122"/>
      <c r="E33" s="10" t="s">
        <v>19</v>
      </c>
      <c r="F33" s="18">
        <v>13</v>
      </c>
      <c r="G33" s="18">
        <v>5</v>
      </c>
      <c r="H33" s="18">
        <v>4</v>
      </c>
      <c r="I33" s="18" t="s">
        <v>10</v>
      </c>
      <c r="J33" s="14">
        <f>(H33-F33)/(F33+G33+H33)</f>
        <v>-0.40909090909090912</v>
      </c>
      <c r="K33" s="10">
        <f>AVERAGE(J30,J33)</f>
        <v>-0.24802371541501977</v>
      </c>
      <c r="L33" s="126"/>
      <c r="M33" s="18">
        <v>6</v>
      </c>
      <c r="N33" s="18">
        <v>8</v>
      </c>
      <c r="O33" s="18">
        <v>2</v>
      </c>
      <c r="P33" s="10">
        <f>(O33-M33)/(M33+N33+O33)</f>
        <v>-0.25</v>
      </c>
      <c r="Q33" s="14">
        <f>AVERAGE(P30,P33)</f>
        <v>2.4999999999999994E-2</v>
      </c>
    </row>
    <row r="34" spans="1:28">
      <c r="A34" s="123"/>
      <c r="B34" s="123"/>
      <c r="C34" s="123"/>
      <c r="D34" s="123"/>
      <c r="E34" s="12" t="s">
        <v>18</v>
      </c>
      <c r="F34" s="20">
        <v>11</v>
      </c>
      <c r="G34" s="20">
        <v>3</v>
      </c>
      <c r="H34" s="20">
        <v>6</v>
      </c>
      <c r="I34" s="20" t="s">
        <v>10</v>
      </c>
      <c r="J34" s="16">
        <f>(H34-F34)/(F34+G34+H34)</f>
        <v>-0.25</v>
      </c>
      <c r="K34" s="12">
        <f>AVERAGE(J34,J29)</f>
        <v>-9.615384615384609E-3</v>
      </c>
      <c r="L34" s="126"/>
      <c r="M34" s="20">
        <v>7</v>
      </c>
      <c r="N34" s="20">
        <v>13</v>
      </c>
      <c r="O34" s="20">
        <v>2</v>
      </c>
      <c r="P34" s="12">
        <f>(O34-M34)/(M34+N34+O34)</f>
        <v>-0.22727272727272727</v>
      </c>
      <c r="Q34" s="16">
        <f>AVERAGE(P29,P34)</f>
        <v>-4.5454545454545456E-2</v>
      </c>
    </row>
    <row r="35" spans="1:28" s="67" customFormat="1">
      <c r="A35" s="133">
        <v>45285</v>
      </c>
      <c r="B35" s="134">
        <v>20.12</v>
      </c>
      <c r="C35" s="134" t="s">
        <v>4</v>
      </c>
      <c r="D35" s="134" t="s">
        <v>28</v>
      </c>
      <c r="E35" s="63" t="s">
        <v>18</v>
      </c>
      <c r="F35" s="64">
        <v>14</v>
      </c>
      <c r="G35" s="64">
        <v>3</v>
      </c>
      <c r="H35" s="64">
        <v>11</v>
      </c>
      <c r="I35" s="64" t="s">
        <v>9</v>
      </c>
      <c r="J35" s="65">
        <f>(F35-H35)/(F35+G35+H35)</f>
        <v>0.10714285714285714</v>
      </c>
      <c r="K35" s="66"/>
      <c r="L35" s="133">
        <v>45305</v>
      </c>
      <c r="M35" s="64">
        <v>15</v>
      </c>
      <c r="N35" s="64">
        <v>18</v>
      </c>
      <c r="O35" s="64">
        <v>0</v>
      </c>
      <c r="P35" s="63">
        <f>(M35-O35)/(M35+N35+O35)</f>
        <v>0.45454545454545453</v>
      </c>
      <c r="Q35" s="65"/>
      <c r="R35" s="106" t="s">
        <v>62</v>
      </c>
      <c r="S35" s="106"/>
      <c r="T35"/>
      <c r="U35"/>
      <c r="V35"/>
      <c r="W35"/>
      <c r="X35"/>
      <c r="Y35"/>
      <c r="Z35"/>
      <c r="AA35"/>
      <c r="AB35"/>
    </row>
    <row r="36" spans="1:28" s="67" customFormat="1">
      <c r="A36" s="134"/>
      <c r="B36" s="134"/>
      <c r="C36" s="134"/>
      <c r="D36" s="134"/>
      <c r="E36" s="66" t="s">
        <v>19</v>
      </c>
      <c r="F36" s="68">
        <v>15</v>
      </c>
      <c r="G36" s="68">
        <v>3</v>
      </c>
      <c r="H36" s="68">
        <v>6</v>
      </c>
      <c r="I36" s="69" t="s">
        <v>9</v>
      </c>
      <c r="J36" s="65">
        <f t="shared" ref="J36:J37" si="5">(F36-H36)/(F36+H36)</f>
        <v>0.42857142857142855</v>
      </c>
      <c r="K36" s="66"/>
      <c r="L36" s="134"/>
      <c r="M36" s="68">
        <v>13</v>
      </c>
      <c r="N36" s="68">
        <v>16</v>
      </c>
      <c r="O36" s="68">
        <v>4</v>
      </c>
      <c r="P36" s="66">
        <f>(M36-O36)/(M36+N36+O36)</f>
        <v>0.27272727272727271</v>
      </c>
      <c r="Q36" s="70"/>
      <c r="R36" s="106"/>
      <c r="S36" s="106"/>
      <c r="T36"/>
      <c r="U36"/>
      <c r="V36"/>
      <c r="W36"/>
      <c r="X36"/>
      <c r="Y36"/>
      <c r="Z36"/>
      <c r="AA36"/>
      <c r="AB36"/>
    </row>
    <row r="37" spans="1:28" s="67" customFormat="1">
      <c r="A37" s="134"/>
      <c r="B37" s="134"/>
      <c r="C37" s="134"/>
      <c r="D37" s="134"/>
      <c r="E37" s="66" t="s">
        <v>20</v>
      </c>
      <c r="F37" s="68">
        <v>9</v>
      </c>
      <c r="G37" s="68">
        <v>4</v>
      </c>
      <c r="H37" s="68">
        <v>16</v>
      </c>
      <c r="I37" s="68" t="s">
        <v>9</v>
      </c>
      <c r="J37" s="65">
        <f t="shared" si="5"/>
        <v>-0.28000000000000003</v>
      </c>
      <c r="K37" s="66"/>
      <c r="L37" s="134"/>
      <c r="M37" s="68">
        <v>7</v>
      </c>
      <c r="N37" s="68">
        <v>13</v>
      </c>
      <c r="O37" s="68">
        <v>2</v>
      </c>
      <c r="P37" s="66">
        <f>(M37-O37)/(M37+N36+O37)</f>
        <v>0.2</v>
      </c>
      <c r="Q37" s="70"/>
      <c r="R37" s="106"/>
      <c r="S37" s="106"/>
      <c r="T37"/>
      <c r="U37"/>
      <c r="V37"/>
      <c r="W37"/>
      <c r="X37"/>
      <c r="Y37"/>
      <c r="Z37"/>
      <c r="AA37"/>
      <c r="AB37"/>
    </row>
    <row r="38" spans="1:28" s="67" customFormat="1">
      <c r="A38" s="129">
        <v>45285</v>
      </c>
      <c r="B38" s="132">
        <v>20.12</v>
      </c>
      <c r="C38" s="132" t="s">
        <v>6</v>
      </c>
      <c r="D38" s="132" t="s">
        <v>5</v>
      </c>
      <c r="E38" s="66" t="s">
        <v>20</v>
      </c>
      <c r="F38" s="68">
        <v>21</v>
      </c>
      <c r="G38" s="68">
        <v>3</v>
      </c>
      <c r="H38" s="68">
        <v>7</v>
      </c>
      <c r="I38" s="68" t="s">
        <v>10</v>
      </c>
      <c r="J38" s="70">
        <f>(H38-F38)/(F38+G38+H38)</f>
        <v>-0.45161290322580644</v>
      </c>
      <c r="K38" s="66">
        <f>AVERAGE(J37,J38)</f>
        <v>-0.36580645161290326</v>
      </c>
      <c r="L38" s="133">
        <v>45305</v>
      </c>
      <c r="M38" s="68">
        <v>8</v>
      </c>
      <c r="N38" s="68">
        <v>27</v>
      </c>
      <c r="O38" s="68">
        <v>10</v>
      </c>
      <c r="P38" s="66">
        <f t="shared" ref="P38:P49" si="6">(O38-M38)/(M38+N38+O38)</f>
        <v>4.4444444444444446E-2</v>
      </c>
      <c r="Q38" s="70">
        <f>AVERAGE(P37,P38)</f>
        <v>0.12222222222222223</v>
      </c>
      <c r="R38" s="106"/>
      <c r="S38" s="106"/>
      <c r="T38"/>
      <c r="U38"/>
      <c r="V38"/>
      <c r="W38"/>
      <c r="X38"/>
      <c r="Y38"/>
      <c r="Z38"/>
      <c r="AA38"/>
      <c r="AB38"/>
    </row>
    <row r="39" spans="1:28" s="67" customFormat="1">
      <c r="A39" s="130"/>
      <c r="B39" s="130"/>
      <c r="C39" s="130"/>
      <c r="D39" s="130"/>
      <c r="E39" s="66" t="s">
        <v>19</v>
      </c>
      <c r="F39" s="68">
        <v>18</v>
      </c>
      <c r="G39" s="68">
        <v>3</v>
      </c>
      <c r="H39" s="68">
        <v>7</v>
      </c>
      <c r="I39" s="68" t="s">
        <v>10</v>
      </c>
      <c r="J39" s="70">
        <f>(H39-F39)/(F39+G39+H39)</f>
        <v>-0.39285714285714285</v>
      </c>
      <c r="K39" s="66">
        <f>AVERAGE(J36,J39)</f>
        <v>1.7857142857142849E-2</v>
      </c>
      <c r="L39" s="134"/>
      <c r="M39" s="68">
        <v>11</v>
      </c>
      <c r="N39" s="68">
        <v>5</v>
      </c>
      <c r="O39" s="68">
        <v>13</v>
      </c>
      <c r="P39" s="66">
        <f t="shared" si="6"/>
        <v>6.8965517241379309E-2</v>
      </c>
      <c r="Q39" s="70">
        <f>AVERAGE(P36,P39)</f>
        <v>0.17084639498432602</v>
      </c>
      <c r="R39" s="106"/>
      <c r="S39" s="106"/>
      <c r="T39"/>
      <c r="U39"/>
      <c r="V39"/>
      <c r="W39"/>
      <c r="X39"/>
      <c r="Y39"/>
      <c r="Z39"/>
      <c r="AA39"/>
      <c r="AB39"/>
    </row>
    <row r="40" spans="1:28" s="67" customFormat="1">
      <c r="A40" s="131"/>
      <c r="B40" s="131"/>
      <c r="C40" s="131"/>
      <c r="D40" s="131"/>
      <c r="E40" s="66" t="s">
        <v>18</v>
      </c>
      <c r="F40" s="68">
        <v>18</v>
      </c>
      <c r="G40" s="68">
        <v>3</v>
      </c>
      <c r="H40" s="68">
        <v>6</v>
      </c>
      <c r="I40" s="68" t="s">
        <v>10</v>
      </c>
      <c r="J40" s="70">
        <f>(H40-F40)/(F40+G40+H40)</f>
        <v>-0.44444444444444442</v>
      </c>
      <c r="K40" s="66">
        <f>AVERAGE(J35,J40)</f>
        <v>-0.16865079365079363</v>
      </c>
      <c r="L40" s="134"/>
      <c r="M40" s="68">
        <v>9</v>
      </c>
      <c r="N40" s="68">
        <v>35</v>
      </c>
      <c r="O40" s="68">
        <v>4</v>
      </c>
      <c r="P40" s="66">
        <f t="shared" si="6"/>
        <v>-0.10416666666666667</v>
      </c>
      <c r="Q40" s="70">
        <f>AVERAGE(P35,P40)</f>
        <v>0.17518939393939392</v>
      </c>
      <c r="R40" s="106"/>
      <c r="S40" s="106"/>
      <c r="T40"/>
      <c r="U40"/>
      <c r="V40"/>
      <c r="W40"/>
      <c r="X40"/>
      <c r="Y40"/>
      <c r="Z40"/>
      <c r="AA40"/>
      <c r="AB40"/>
    </row>
    <row r="41" spans="1:28">
      <c r="A41" s="127">
        <v>45328</v>
      </c>
      <c r="B41" s="128">
        <v>1.2</v>
      </c>
      <c r="C41" s="128" t="s">
        <v>4</v>
      </c>
      <c r="D41" s="128" t="s">
        <v>28</v>
      </c>
      <c r="E41" s="9" t="s">
        <v>18</v>
      </c>
      <c r="F41" s="17">
        <v>16</v>
      </c>
      <c r="G41" s="17">
        <v>4</v>
      </c>
      <c r="H41" s="17">
        <v>7</v>
      </c>
      <c r="I41" s="17" t="s">
        <v>9</v>
      </c>
      <c r="J41" s="13">
        <f>(F41-H41)/(F41+G41+H41)</f>
        <v>0.33333333333333331</v>
      </c>
      <c r="K41" s="12"/>
      <c r="L41" s="125">
        <v>45338</v>
      </c>
      <c r="M41" s="17">
        <v>22</v>
      </c>
      <c r="N41" s="17">
        <v>13</v>
      </c>
      <c r="O41" s="17">
        <v>13</v>
      </c>
      <c r="P41" s="9">
        <f>(M41-O41)/(M41+N41+O41)</f>
        <v>0.1875</v>
      </c>
      <c r="Q41" s="13"/>
    </row>
    <row r="42" spans="1:28">
      <c r="A42" s="128"/>
      <c r="B42" s="128"/>
      <c r="C42" s="128"/>
      <c r="D42" s="128"/>
      <c r="E42" s="11" t="s">
        <v>20</v>
      </c>
      <c r="F42" s="19">
        <v>15</v>
      </c>
      <c r="G42" s="19">
        <v>2</v>
      </c>
      <c r="H42" s="19">
        <v>10</v>
      </c>
      <c r="I42" s="71" t="s">
        <v>9</v>
      </c>
      <c r="J42" s="96">
        <f t="shared" ref="J42:J43" si="7">(F42-H42)/(F42+H42)</f>
        <v>0.2</v>
      </c>
      <c r="K42" s="11"/>
      <c r="L42" s="126"/>
      <c r="M42" s="19">
        <v>23</v>
      </c>
      <c r="N42" s="19">
        <v>8</v>
      </c>
      <c r="O42" s="19">
        <v>9</v>
      </c>
      <c r="P42" s="11">
        <f>(M42-O42)/(M42+N42+O42)</f>
        <v>0.35</v>
      </c>
      <c r="Q42" s="15"/>
    </row>
    <row r="43" spans="1:28">
      <c r="A43" s="128"/>
      <c r="B43" s="128"/>
      <c r="C43" s="128"/>
      <c r="D43" s="128"/>
      <c r="E43" s="10" t="s">
        <v>19</v>
      </c>
      <c r="F43" s="18">
        <v>8</v>
      </c>
      <c r="G43" s="18">
        <v>9</v>
      </c>
      <c r="H43" s="18">
        <v>8</v>
      </c>
      <c r="I43" s="18" t="s">
        <v>9</v>
      </c>
      <c r="J43" s="95">
        <f t="shared" si="7"/>
        <v>0</v>
      </c>
      <c r="K43" s="10"/>
      <c r="L43" s="126"/>
      <c r="M43" s="18">
        <v>15</v>
      </c>
      <c r="N43" s="18">
        <v>7</v>
      </c>
      <c r="O43" s="18">
        <v>7</v>
      </c>
      <c r="P43" s="10">
        <f>(M43-O43)/(M43+N42+O43)</f>
        <v>0.26666666666666666</v>
      </c>
      <c r="Q43" s="14"/>
    </row>
    <row r="44" spans="1:28">
      <c r="A44" s="121">
        <v>45328</v>
      </c>
      <c r="B44" s="124">
        <v>1.2</v>
      </c>
      <c r="C44" s="124" t="s">
        <v>6</v>
      </c>
      <c r="D44" s="124" t="s">
        <v>28</v>
      </c>
      <c r="E44" s="9" t="s">
        <v>18</v>
      </c>
      <c r="F44" s="17">
        <v>14</v>
      </c>
      <c r="G44" s="17">
        <v>5</v>
      </c>
      <c r="H44" s="17">
        <v>6</v>
      </c>
      <c r="I44" s="20" t="s">
        <v>10</v>
      </c>
      <c r="J44" s="16">
        <f>(H44-F44)/(F44+G44+H44)</f>
        <v>-0.32</v>
      </c>
      <c r="K44" s="12">
        <f>AVERAGE(J41,J44)</f>
        <v>6.6666666666666541E-3</v>
      </c>
      <c r="L44" s="125">
        <v>45338</v>
      </c>
      <c r="M44" s="20">
        <v>33</v>
      </c>
      <c r="N44" s="20">
        <v>7</v>
      </c>
      <c r="O44" s="20">
        <v>9</v>
      </c>
      <c r="P44" s="12">
        <f t="shared" ref="P44:P46" si="8">(O44-M44)/(M44+N44+O44)</f>
        <v>-0.48979591836734693</v>
      </c>
      <c r="Q44" s="16">
        <f>AVERAGE(P41,P44)</f>
        <v>-0.15114795918367346</v>
      </c>
    </row>
    <row r="45" spans="1:28">
      <c r="A45" s="122"/>
      <c r="B45" s="122"/>
      <c r="C45" s="122"/>
      <c r="D45" s="122"/>
      <c r="E45" s="11" t="s">
        <v>20</v>
      </c>
      <c r="F45" s="19">
        <v>14</v>
      </c>
      <c r="G45" s="19">
        <v>2</v>
      </c>
      <c r="H45" s="19">
        <v>8</v>
      </c>
      <c r="I45" s="19" t="s">
        <v>10</v>
      </c>
      <c r="J45" s="15">
        <f>(H45-F45)/(F45+G45+H45)</f>
        <v>-0.25</v>
      </c>
      <c r="K45" s="11">
        <f>AVERAGE(J42,J45)</f>
        <v>-2.4999999999999994E-2</v>
      </c>
      <c r="L45" s="126"/>
      <c r="M45" s="19">
        <v>15</v>
      </c>
      <c r="N45" s="19">
        <v>14</v>
      </c>
      <c r="O45" s="19">
        <v>3</v>
      </c>
      <c r="P45" s="11">
        <f t="shared" si="8"/>
        <v>-0.375</v>
      </c>
      <c r="Q45" s="15">
        <f>AVERAGE(P42,P45)</f>
        <v>-1.2500000000000011E-2</v>
      </c>
    </row>
    <row r="46" spans="1:28">
      <c r="A46" s="123"/>
      <c r="B46" s="123"/>
      <c r="C46" s="123"/>
      <c r="D46" s="123"/>
      <c r="E46" s="10" t="s">
        <v>19</v>
      </c>
      <c r="F46" s="18">
        <v>13</v>
      </c>
      <c r="G46" s="18">
        <v>6</v>
      </c>
      <c r="H46" s="18">
        <v>6</v>
      </c>
      <c r="I46" s="18" t="s">
        <v>10</v>
      </c>
      <c r="J46" s="14">
        <f>(H46-F46)/(F46+G46+H46)</f>
        <v>-0.28000000000000003</v>
      </c>
      <c r="K46" s="10">
        <f>AVERAGE(J43,J46)</f>
        <v>-0.14000000000000001</v>
      </c>
      <c r="L46" s="126"/>
      <c r="M46" s="18">
        <v>19</v>
      </c>
      <c r="N46" s="18">
        <v>22</v>
      </c>
      <c r="O46" s="18">
        <v>10</v>
      </c>
      <c r="P46" s="10">
        <f t="shared" si="8"/>
        <v>-0.17647058823529413</v>
      </c>
      <c r="Q46" s="14">
        <f>AVERAGE(P43,P46)</f>
        <v>4.5098039215686267E-2</v>
      </c>
    </row>
    <row r="47" spans="1:28">
      <c r="A47" s="121">
        <v>45293</v>
      </c>
      <c r="B47" s="124"/>
      <c r="C47" s="124" t="s">
        <v>21</v>
      </c>
      <c r="D47" s="124" t="s">
        <v>30</v>
      </c>
      <c r="E47" s="10" t="s">
        <v>19</v>
      </c>
      <c r="F47" s="18">
        <v>16</v>
      </c>
      <c r="G47" s="18">
        <v>7</v>
      </c>
      <c r="H47" s="18">
        <v>7</v>
      </c>
      <c r="I47" s="18" t="s">
        <v>10</v>
      </c>
      <c r="J47" s="14">
        <f>(H47-F47)/(F47+G47+H47)</f>
        <v>-0.3</v>
      </c>
      <c r="K47" s="10"/>
      <c r="L47" s="125">
        <v>45305</v>
      </c>
      <c r="M47" s="18">
        <v>8</v>
      </c>
      <c r="N47" s="18">
        <v>10</v>
      </c>
      <c r="O47" s="18">
        <v>9</v>
      </c>
      <c r="P47" s="10">
        <f t="shared" si="6"/>
        <v>3.7037037037037035E-2</v>
      </c>
      <c r="Q47" s="14"/>
    </row>
    <row r="48" spans="1:28">
      <c r="A48" s="147"/>
      <c r="B48" s="122"/>
      <c r="C48" s="122"/>
      <c r="D48" s="122"/>
      <c r="E48" s="12" t="s">
        <v>18</v>
      </c>
      <c r="F48" s="20">
        <v>20</v>
      </c>
      <c r="G48" s="20">
        <v>1</v>
      </c>
      <c r="H48" s="20">
        <v>3</v>
      </c>
      <c r="I48" s="20" t="s">
        <v>10</v>
      </c>
      <c r="J48" s="16">
        <f t="shared" ref="J48" si="9">(H48-F48)/(F48+H48)</f>
        <v>-0.73913043478260865</v>
      </c>
      <c r="K48" s="12"/>
      <c r="L48" s="125"/>
      <c r="M48" s="20">
        <v>16</v>
      </c>
      <c r="N48" s="20">
        <v>9</v>
      </c>
      <c r="O48" s="20">
        <v>6</v>
      </c>
      <c r="P48" s="12">
        <f t="shared" si="6"/>
        <v>-0.32258064516129031</v>
      </c>
      <c r="Q48" s="16"/>
    </row>
    <row r="49" spans="1:21">
      <c r="A49" s="148"/>
      <c r="B49" s="123"/>
      <c r="C49" s="123"/>
      <c r="D49" s="123"/>
      <c r="E49" s="11" t="s">
        <v>20</v>
      </c>
      <c r="F49" s="19">
        <v>11</v>
      </c>
      <c r="G49" s="19">
        <v>5</v>
      </c>
      <c r="H49" s="19">
        <v>8</v>
      </c>
      <c r="I49" s="19" t="s">
        <v>10</v>
      </c>
      <c r="J49" s="15">
        <f>(H49-F49)/(F49+G49+H49)</f>
        <v>-0.125</v>
      </c>
      <c r="K49" s="11"/>
      <c r="L49" s="125"/>
      <c r="M49" s="19">
        <v>19</v>
      </c>
      <c r="N49" s="19">
        <v>6</v>
      </c>
      <c r="O49" s="19">
        <v>4</v>
      </c>
      <c r="P49" s="11">
        <f t="shared" si="6"/>
        <v>-0.51724137931034486</v>
      </c>
      <c r="Q49" s="15"/>
    </row>
    <row r="50" spans="1:21">
      <c r="A50" s="121">
        <v>45293</v>
      </c>
      <c r="B50" s="124"/>
      <c r="C50" s="124" t="s">
        <v>22</v>
      </c>
      <c r="D50" s="124" t="s">
        <v>7</v>
      </c>
      <c r="E50" s="12" t="s">
        <v>18</v>
      </c>
      <c r="F50" s="20">
        <v>10</v>
      </c>
      <c r="G50" s="20">
        <v>4</v>
      </c>
      <c r="H50" s="20">
        <v>8</v>
      </c>
      <c r="I50" s="20" t="s">
        <v>9</v>
      </c>
      <c r="J50" s="16">
        <f t="shared" ref="J50:J55" si="10">(F50-H50)/(F50+G50+H50)</f>
        <v>9.0909090909090912E-2</v>
      </c>
      <c r="K50" s="12">
        <f>AVERAGE(J48,J50)</f>
        <v>-0.32411067193675885</v>
      </c>
      <c r="L50" s="125">
        <v>45305</v>
      </c>
      <c r="M50" s="20">
        <v>6</v>
      </c>
      <c r="N50" s="20">
        <v>8</v>
      </c>
      <c r="O50" s="20">
        <v>0</v>
      </c>
      <c r="P50" s="12">
        <f t="shared" ref="P50:P55" si="11">(M50-O50)/(M50+N50+O50)</f>
        <v>0.42857142857142855</v>
      </c>
      <c r="Q50" s="16">
        <f>AVERAGE(P48,P50)</f>
        <v>5.2995391705069117E-2</v>
      </c>
    </row>
    <row r="51" spans="1:21">
      <c r="A51" s="147"/>
      <c r="B51" s="122"/>
      <c r="C51" s="122"/>
      <c r="D51" s="122"/>
      <c r="E51" s="11" t="s">
        <v>20</v>
      </c>
      <c r="F51" s="19">
        <v>15</v>
      </c>
      <c r="G51" s="19">
        <v>8</v>
      </c>
      <c r="H51" s="19">
        <v>2</v>
      </c>
      <c r="I51" s="19" t="s">
        <v>9</v>
      </c>
      <c r="J51" s="15">
        <f t="shared" si="10"/>
        <v>0.52</v>
      </c>
      <c r="K51" s="11">
        <f>AVERAGE(J49,J51)</f>
        <v>0.19750000000000001</v>
      </c>
      <c r="L51" s="125"/>
      <c r="M51" s="19">
        <v>3</v>
      </c>
      <c r="N51" s="19">
        <v>17</v>
      </c>
      <c r="O51" s="19">
        <v>4</v>
      </c>
      <c r="P51" s="11">
        <f t="shared" si="11"/>
        <v>-4.1666666666666664E-2</v>
      </c>
      <c r="Q51" s="15">
        <f>AVERAGE(P49,P51)</f>
        <v>-0.27945402298850575</v>
      </c>
    </row>
    <row r="52" spans="1:21">
      <c r="A52" s="148"/>
      <c r="B52" s="123"/>
      <c r="C52" s="123"/>
      <c r="D52" s="123"/>
      <c r="E52" s="10" t="s">
        <v>19</v>
      </c>
      <c r="F52" s="18">
        <v>9</v>
      </c>
      <c r="G52" s="18">
        <v>3</v>
      </c>
      <c r="H52" s="18">
        <v>12</v>
      </c>
      <c r="I52" s="18" t="s">
        <v>9</v>
      </c>
      <c r="J52" s="14">
        <f t="shared" si="10"/>
        <v>-0.125</v>
      </c>
      <c r="K52" s="10">
        <f t="shared" ref="K52" si="12">AVERAGE(J50,J52)</f>
        <v>-1.7045454545454544E-2</v>
      </c>
      <c r="L52" s="125"/>
      <c r="M52" s="18">
        <v>10</v>
      </c>
      <c r="N52" s="18">
        <v>7</v>
      </c>
      <c r="O52" s="18">
        <v>3</v>
      </c>
      <c r="P52" s="10">
        <f t="shared" si="11"/>
        <v>0.35</v>
      </c>
      <c r="Q52" s="14">
        <f>AVERAGE(P47,P52)</f>
        <v>0.19351851851851851</v>
      </c>
    </row>
    <row r="53" spans="1:21">
      <c r="A53" s="121">
        <v>45307</v>
      </c>
      <c r="B53" s="124">
        <v>11.1</v>
      </c>
      <c r="C53" s="124" t="s">
        <v>23</v>
      </c>
      <c r="D53" s="124" t="s">
        <v>29</v>
      </c>
      <c r="E53" s="10" t="s">
        <v>19</v>
      </c>
      <c r="F53" s="18">
        <v>8</v>
      </c>
      <c r="G53" s="18">
        <v>10</v>
      </c>
      <c r="H53" s="18">
        <v>5</v>
      </c>
      <c r="I53" s="18" t="s">
        <v>9</v>
      </c>
      <c r="J53" s="14">
        <f t="shared" si="10"/>
        <v>0.13043478260869565</v>
      </c>
      <c r="K53" s="10"/>
      <c r="L53" s="125">
        <v>45317</v>
      </c>
      <c r="M53" s="18">
        <v>8</v>
      </c>
      <c r="N53" s="18">
        <v>9</v>
      </c>
      <c r="O53" s="18">
        <v>6</v>
      </c>
      <c r="P53" s="10">
        <f t="shared" si="11"/>
        <v>8.6956521739130432E-2</v>
      </c>
      <c r="Q53" s="14"/>
    </row>
    <row r="54" spans="1:21">
      <c r="A54" s="122"/>
      <c r="B54" s="122"/>
      <c r="C54" s="122"/>
      <c r="D54" s="122"/>
      <c r="E54" s="11" t="s">
        <v>20</v>
      </c>
      <c r="F54" s="19">
        <v>7</v>
      </c>
      <c r="G54" s="19">
        <v>12</v>
      </c>
      <c r="H54" s="19">
        <v>4</v>
      </c>
      <c r="I54" s="19" t="s">
        <v>9</v>
      </c>
      <c r="J54" s="15">
        <f t="shared" si="10"/>
        <v>0.13043478260869565</v>
      </c>
      <c r="K54" s="11"/>
      <c r="L54" s="126"/>
      <c r="M54" s="19">
        <v>17</v>
      </c>
      <c r="N54" s="19">
        <v>15</v>
      </c>
      <c r="O54" s="19">
        <v>5</v>
      </c>
      <c r="P54" s="11">
        <f t="shared" si="11"/>
        <v>0.32432432432432434</v>
      </c>
      <c r="Q54" s="15"/>
    </row>
    <row r="55" spans="1:21">
      <c r="A55" s="123"/>
      <c r="B55" s="123"/>
      <c r="C55" s="123"/>
      <c r="D55" s="123"/>
      <c r="E55" s="12" t="s">
        <v>18</v>
      </c>
      <c r="F55" s="20">
        <v>14</v>
      </c>
      <c r="G55" s="20">
        <v>6</v>
      </c>
      <c r="H55" s="20">
        <v>9</v>
      </c>
      <c r="I55" s="20" t="s">
        <v>9</v>
      </c>
      <c r="J55" s="16">
        <f t="shared" si="10"/>
        <v>0.17241379310344829</v>
      </c>
      <c r="K55" s="12"/>
      <c r="L55" s="126"/>
      <c r="M55" s="20">
        <v>26</v>
      </c>
      <c r="N55" s="20">
        <v>10</v>
      </c>
      <c r="O55" s="20">
        <v>7</v>
      </c>
      <c r="P55" s="12">
        <f t="shared" si="11"/>
        <v>0.44186046511627908</v>
      </c>
      <c r="Q55" s="16"/>
    </row>
    <row r="56" spans="1:21">
      <c r="A56" s="121">
        <v>45307</v>
      </c>
      <c r="B56" s="124">
        <v>11.1</v>
      </c>
      <c r="C56" s="124" t="s">
        <v>24</v>
      </c>
      <c r="D56" s="124" t="s">
        <v>27</v>
      </c>
      <c r="E56" s="11" t="s">
        <v>20</v>
      </c>
      <c r="F56" s="19">
        <v>19</v>
      </c>
      <c r="G56" s="19">
        <v>0</v>
      </c>
      <c r="H56" s="19">
        <v>8</v>
      </c>
      <c r="I56" s="19" t="s">
        <v>10</v>
      </c>
      <c r="J56" s="15">
        <f>(H56-F56)/(F56+G56+H56)</f>
        <v>-0.40740740740740738</v>
      </c>
      <c r="K56" s="11">
        <f>AVERAGE(J54,J56)</f>
        <v>-0.13848631239935588</v>
      </c>
      <c r="L56" s="125">
        <v>45317</v>
      </c>
      <c r="M56" s="19">
        <v>14</v>
      </c>
      <c r="N56" s="19">
        <v>7</v>
      </c>
      <c r="O56" s="19">
        <v>17</v>
      </c>
      <c r="P56" s="11">
        <f>(O56-M56)/(M56+O56)</f>
        <v>9.6774193548387094E-2</v>
      </c>
      <c r="Q56" s="15">
        <f>AVERAGE(P54,P56)</f>
        <v>0.21054925893635573</v>
      </c>
    </row>
    <row r="57" spans="1:21">
      <c r="A57" s="122"/>
      <c r="B57" s="122"/>
      <c r="C57" s="122"/>
      <c r="D57" s="122"/>
      <c r="E57" s="12" t="s">
        <v>18</v>
      </c>
      <c r="F57" s="20">
        <v>12</v>
      </c>
      <c r="G57" s="20">
        <v>4</v>
      </c>
      <c r="H57" s="20">
        <v>5</v>
      </c>
      <c r="I57" s="20" t="s">
        <v>10</v>
      </c>
      <c r="J57" s="16">
        <f>(H57-F57)/(F57+G57+H57)</f>
        <v>-0.33333333333333331</v>
      </c>
      <c r="K57" s="12">
        <f>AVERAGE(J57,J55)</f>
        <v>-8.0459770114942514E-2</v>
      </c>
      <c r="L57" s="126"/>
      <c r="M57" s="20">
        <v>12</v>
      </c>
      <c r="N57" s="20">
        <v>25</v>
      </c>
      <c r="O57" s="20">
        <v>2</v>
      </c>
      <c r="P57" s="12">
        <f>(O57-M57)/(M57+O57)</f>
        <v>-0.7142857142857143</v>
      </c>
      <c r="Q57" s="16">
        <f>AVERAGE(P57,P55)</f>
        <v>-0.13621262458471761</v>
      </c>
    </row>
    <row r="58" spans="1:21">
      <c r="A58" s="123"/>
      <c r="B58" s="123"/>
      <c r="C58" s="123"/>
      <c r="D58" s="123"/>
      <c r="E58" s="10" t="s">
        <v>19</v>
      </c>
      <c r="F58" s="18">
        <v>14</v>
      </c>
      <c r="G58" s="18">
        <v>8</v>
      </c>
      <c r="H58" s="18">
        <v>3</v>
      </c>
      <c r="I58" s="18" t="s">
        <v>10</v>
      </c>
      <c r="J58" s="14">
        <f>(H58-F58)/(F58+G58+H58)</f>
        <v>-0.44</v>
      </c>
      <c r="K58" s="10">
        <f>AVERAGE(J53,J58)</f>
        <v>-0.15478260869565219</v>
      </c>
      <c r="L58" s="126"/>
      <c r="M58" s="18">
        <v>8</v>
      </c>
      <c r="N58" s="18">
        <v>4</v>
      </c>
      <c r="O58" s="18">
        <v>6</v>
      </c>
      <c r="P58" s="10">
        <f>(O58-M58)/(M58+O58)</f>
        <v>-0.14285714285714285</v>
      </c>
      <c r="Q58" s="14">
        <f>AVERAGE(P58,P53)</f>
        <v>-2.7950310559006208E-2</v>
      </c>
    </row>
    <row r="59" spans="1:21">
      <c r="A59" s="143">
        <v>45348</v>
      </c>
      <c r="B59" s="145">
        <v>21.2</v>
      </c>
      <c r="C59" s="145" t="s">
        <v>4</v>
      </c>
      <c r="D59" s="145" t="s">
        <v>28</v>
      </c>
      <c r="E59" s="52" t="s">
        <v>18</v>
      </c>
      <c r="F59" s="53">
        <v>9</v>
      </c>
      <c r="G59" s="53">
        <v>3</v>
      </c>
      <c r="H59" s="53">
        <v>9</v>
      </c>
      <c r="I59" s="53" t="s">
        <v>9</v>
      </c>
      <c r="J59" s="55">
        <f>(F59-H59)/(F59+G59+H59)</f>
        <v>0</v>
      </c>
      <c r="K59" s="97"/>
      <c r="L59" s="139">
        <v>45358</v>
      </c>
      <c r="M59" s="53">
        <v>25</v>
      </c>
      <c r="N59" s="53">
        <v>6</v>
      </c>
      <c r="O59" s="53">
        <v>20</v>
      </c>
      <c r="P59" s="52">
        <f>(M59-O59)/(M59+N59+O59)</f>
        <v>9.8039215686274508E-2</v>
      </c>
      <c r="Q59" s="55"/>
      <c r="R59" s="54"/>
      <c r="S59" s="54"/>
      <c r="T59" s="54"/>
      <c r="U59" s="54"/>
    </row>
    <row r="60" spans="1:21">
      <c r="A60" s="141"/>
      <c r="B60" s="136"/>
      <c r="C60" s="136"/>
      <c r="D60" s="136"/>
      <c r="E60" s="56" t="s">
        <v>19</v>
      </c>
      <c r="F60" s="57">
        <v>11</v>
      </c>
      <c r="G60" s="57">
        <v>7</v>
      </c>
      <c r="H60" s="57">
        <v>8</v>
      </c>
      <c r="I60" s="58" t="s">
        <v>9</v>
      </c>
      <c r="J60" s="59">
        <f>(F60-H60)/(F60+G60+H60)</f>
        <v>0.11538461538461539</v>
      </c>
      <c r="K60" s="98"/>
      <c r="L60" s="139"/>
      <c r="M60" s="57">
        <v>3</v>
      </c>
      <c r="N60" s="57">
        <v>3</v>
      </c>
      <c r="O60" s="57">
        <v>22</v>
      </c>
      <c r="P60" s="56">
        <f>(M60-O60)/(M60+N60+O60)</f>
        <v>-0.6785714285714286</v>
      </c>
      <c r="Q60" s="59"/>
      <c r="R60" s="54"/>
      <c r="S60" s="54"/>
      <c r="T60" s="54"/>
      <c r="U60" s="54"/>
    </row>
    <row r="61" spans="1:21">
      <c r="A61" s="144"/>
      <c r="B61" s="146"/>
      <c r="C61" s="146"/>
      <c r="D61" s="146"/>
      <c r="E61" s="60" t="s">
        <v>20</v>
      </c>
      <c r="F61" s="61">
        <v>8</v>
      </c>
      <c r="G61" s="61">
        <v>2</v>
      </c>
      <c r="H61" s="61">
        <v>8</v>
      </c>
      <c r="I61" s="61" t="s">
        <v>9</v>
      </c>
      <c r="J61" s="62">
        <f>(F61-H61)/(F61+G61+H61)</f>
        <v>0</v>
      </c>
      <c r="K61" s="99"/>
      <c r="L61" s="139"/>
      <c r="M61" s="61">
        <v>17</v>
      </c>
      <c r="N61" s="61">
        <v>4</v>
      </c>
      <c r="O61" s="61">
        <v>17</v>
      </c>
      <c r="P61" s="60">
        <f>(M61-O61)/(M61+N61+O61)</f>
        <v>0</v>
      </c>
      <c r="Q61" s="62"/>
      <c r="R61" s="54"/>
      <c r="S61" s="54"/>
      <c r="T61" s="54"/>
      <c r="U61" s="54"/>
    </row>
    <row r="62" spans="1:21">
      <c r="A62" s="143">
        <v>45348</v>
      </c>
      <c r="B62" s="145">
        <v>21.2</v>
      </c>
      <c r="C62" s="145" t="s">
        <v>6</v>
      </c>
      <c r="D62" s="145" t="s">
        <v>5</v>
      </c>
      <c r="E62" s="60" t="s">
        <v>20</v>
      </c>
      <c r="F62" s="61">
        <v>15</v>
      </c>
      <c r="G62" s="61">
        <v>10</v>
      </c>
      <c r="H62" s="61">
        <v>2</v>
      </c>
      <c r="I62" s="61" t="s">
        <v>10</v>
      </c>
      <c r="J62" s="62">
        <f t="shared" ref="J62:J67" si="13">(H62-F62)/(F62+G62+H62)</f>
        <v>-0.48148148148148145</v>
      </c>
      <c r="K62" s="99">
        <f>AVERAGE(J62,J61)</f>
        <v>-0.24074074074074073</v>
      </c>
      <c r="L62" s="139">
        <v>45358</v>
      </c>
      <c r="M62" s="61">
        <v>12</v>
      </c>
      <c r="N62" s="61">
        <v>5</v>
      </c>
      <c r="O62" s="61">
        <v>6</v>
      </c>
      <c r="P62" s="60">
        <f t="shared" ref="P62:P67" si="14">(O62-M62)/(M62+N62+O62)</f>
        <v>-0.2608695652173913</v>
      </c>
      <c r="Q62" s="62">
        <f>AVERAGE(P61,P62)</f>
        <v>-0.13043478260869565</v>
      </c>
      <c r="R62" s="54"/>
      <c r="S62" s="54"/>
      <c r="T62" s="54"/>
      <c r="U62" s="54"/>
    </row>
    <row r="63" spans="1:21">
      <c r="A63" s="141"/>
      <c r="B63" s="136"/>
      <c r="C63" s="136"/>
      <c r="D63" s="136"/>
      <c r="E63" s="56" t="s">
        <v>19</v>
      </c>
      <c r="F63" s="57">
        <v>12</v>
      </c>
      <c r="G63" s="57">
        <v>12</v>
      </c>
      <c r="H63" s="57">
        <v>4</v>
      </c>
      <c r="I63" s="57" t="s">
        <v>10</v>
      </c>
      <c r="J63" s="59">
        <f t="shared" si="13"/>
        <v>-0.2857142857142857</v>
      </c>
      <c r="K63" s="98">
        <f>AVERAGE(J63,J60)</f>
        <v>-8.5164835164835154E-2</v>
      </c>
      <c r="L63" s="139"/>
      <c r="M63" s="57">
        <v>8</v>
      </c>
      <c r="N63" s="94">
        <v>2</v>
      </c>
      <c r="O63" s="57">
        <v>4</v>
      </c>
      <c r="P63" s="56">
        <f t="shared" si="14"/>
        <v>-0.2857142857142857</v>
      </c>
      <c r="Q63" s="59">
        <f>AVERAGE(P60,P63)</f>
        <v>-0.48214285714285715</v>
      </c>
      <c r="R63" s="54"/>
      <c r="S63" s="54"/>
      <c r="T63" s="54"/>
      <c r="U63" s="54"/>
    </row>
    <row r="64" spans="1:21">
      <c r="A64" s="144"/>
      <c r="B64" s="137"/>
      <c r="C64" s="137"/>
      <c r="D64" s="137"/>
      <c r="E64" s="52" t="s">
        <v>18</v>
      </c>
      <c r="F64" s="53">
        <v>21</v>
      </c>
      <c r="G64" s="53">
        <v>1</v>
      </c>
      <c r="H64" s="53">
        <v>7</v>
      </c>
      <c r="I64" s="53" t="s">
        <v>10</v>
      </c>
      <c r="J64" s="55">
        <f t="shared" si="13"/>
        <v>-0.48275862068965519</v>
      </c>
      <c r="K64" s="97">
        <f>AVERAGE(J64,J59)</f>
        <v>-0.2413793103448276</v>
      </c>
      <c r="L64" s="139"/>
      <c r="M64" s="53">
        <v>21</v>
      </c>
      <c r="N64" s="53">
        <v>3</v>
      </c>
      <c r="O64" s="53">
        <v>8</v>
      </c>
      <c r="P64" s="52">
        <f t="shared" si="14"/>
        <v>-0.40625</v>
      </c>
      <c r="Q64" s="55">
        <f>AVERAGE(P59,P64)</f>
        <v>-0.15410539215686275</v>
      </c>
      <c r="R64" s="54"/>
      <c r="S64" s="54"/>
      <c r="T64" s="54"/>
      <c r="U64" s="54"/>
    </row>
    <row r="65" spans="1:21">
      <c r="A65" s="135">
        <v>45335</v>
      </c>
      <c r="B65" s="135">
        <v>45330</v>
      </c>
      <c r="C65" s="138" t="s">
        <v>21</v>
      </c>
      <c r="D65" s="138" t="s">
        <v>30</v>
      </c>
      <c r="E65" s="75" t="s">
        <v>20</v>
      </c>
      <c r="F65" s="76">
        <v>18</v>
      </c>
      <c r="G65" s="76">
        <v>1</v>
      </c>
      <c r="H65" s="76">
        <v>5</v>
      </c>
      <c r="I65" s="76" t="s">
        <v>10</v>
      </c>
      <c r="J65" s="77">
        <f t="shared" si="13"/>
        <v>-0.54166666666666663</v>
      </c>
      <c r="K65" s="100"/>
      <c r="L65" s="139">
        <v>45345</v>
      </c>
      <c r="M65" s="76">
        <v>18</v>
      </c>
      <c r="N65" s="76">
        <v>22</v>
      </c>
      <c r="O65" s="76">
        <v>2</v>
      </c>
      <c r="P65" s="75">
        <f t="shared" si="14"/>
        <v>-0.38095238095238093</v>
      </c>
      <c r="Q65" s="77"/>
      <c r="R65" s="54"/>
      <c r="S65" s="54"/>
      <c r="T65" s="54"/>
      <c r="U65" s="54"/>
    </row>
    <row r="66" spans="1:21">
      <c r="A66" s="141"/>
      <c r="B66" s="136"/>
      <c r="C66" s="136"/>
      <c r="D66" s="136"/>
      <c r="E66" s="56" t="s">
        <v>19</v>
      </c>
      <c r="F66" s="79">
        <v>18</v>
      </c>
      <c r="G66" s="79">
        <v>6</v>
      </c>
      <c r="H66" s="79">
        <v>3</v>
      </c>
      <c r="I66" s="79" t="s">
        <v>10</v>
      </c>
      <c r="J66" s="81">
        <f t="shared" si="13"/>
        <v>-0.55555555555555558</v>
      </c>
      <c r="K66" s="101"/>
      <c r="L66" s="139"/>
      <c r="M66" s="79">
        <v>13</v>
      </c>
      <c r="N66" s="79">
        <v>12</v>
      </c>
      <c r="O66" s="79">
        <v>9</v>
      </c>
      <c r="P66" s="80">
        <f t="shared" si="14"/>
        <v>-0.11764705882352941</v>
      </c>
      <c r="Q66" s="81"/>
      <c r="R66" s="54"/>
      <c r="S66" s="54"/>
      <c r="T66" s="54"/>
      <c r="U66" s="54"/>
    </row>
    <row r="67" spans="1:21">
      <c r="A67" s="142"/>
      <c r="B67" s="137"/>
      <c r="C67" s="137"/>
      <c r="D67" s="137"/>
      <c r="E67" s="78" t="s">
        <v>18</v>
      </c>
      <c r="F67" s="82">
        <v>17</v>
      </c>
      <c r="G67" s="82">
        <v>6</v>
      </c>
      <c r="H67" s="82">
        <v>4</v>
      </c>
      <c r="I67" s="82" t="s">
        <v>10</v>
      </c>
      <c r="J67" s="83">
        <f t="shared" si="13"/>
        <v>-0.48148148148148145</v>
      </c>
      <c r="K67" s="102"/>
      <c r="L67" s="139"/>
      <c r="M67" s="82">
        <v>12</v>
      </c>
      <c r="N67" s="82">
        <v>13</v>
      </c>
      <c r="O67" s="82">
        <v>3</v>
      </c>
      <c r="P67" s="78">
        <f t="shared" si="14"/>
        <v>-0.32142857142857145</v>
      </c>
      <c r="Q67" s="83"/>
      <c r="R67" s="54"/>
      <c r="S67" s="54"/>
      <c r="T67" s="54"/>
      <c r="U67" s="54"/>
    </row>
    <row r="68" spans="1:21">
      <c r="A68" s="135">
        <v>45335</v>
      </c>
      <c r="B68" s="135">
        <v>45330</v>
      </c>
      <c r="C68" s="138" t="s">
        <v>22</v>
      </c>
      <c r="D68" s="138" t="s">
        <v>7</v>
      </c>
      <c r="E68" s="75" t="s">
        <v>20</v>
      </c>
      <c r="F68" s="76">
        <v>13</v>
      </c>
      <c r="G68" s="76">
        <v>7</v>
      </c>
      <c r="H68" s="76">
        <v>10</v>
      </c>
      <c r="I68" s="76" t="s">
        <v>9</v>
      </c>
      <c r="J68" s="77">
        <f t="shared" ref="J68:J73" si="15">(F68-H68)/(F68+G68+H68)</f>
        <v>0.1</v>
      </c>
      <c r="K68" s="100">
        <f>AVERAGE(J65,J68)</f>
        <v>-0.22083333333333333</v>
      </c>
      <c r="L68" s="139">
        <v>45345</v>
      </c>
      <c r="M68" s="76">
        <v>12</v>
      </c>
      <c r="N68" s="76">
        <v>12</v>
      </c>
      <c r="O68" s="76">
        <v>10</v>
      </c>
      <c r="P68" s="75">
        <f t="shared" ref="P68:P73" si="16">(M68-O68)/(M68+N68+O68)</f>
        <v>5.8823529411764705E-2</v>
      </c>
      <c r="Q68" s="77">
        <f>AVERAGE(P68,P65)</f>
        <v>-0.16106442577030811</v>
      </c>
      <c r="R68" s="54"/>
      <c r="S68" s="54"/>
      <c r="T68" s="54"/>
      <c r="U68" s="54"/>
    </row>
    <row r="69" spans="1:21">
      <c r="A69" s="141"/>
      <c r="B69" s="136"/>
      <c r="C69" s="136"/>
      <c r="D69" s="136"/>
      <c r="E69" s="56" t="s">
        <v>19</v>
      </c>
      <c r="F69" s="79">
        <v>9</v>
      </c>
      <c r="G69" s="79">
        <v>8</v>
      </c>
      <c r="H69" s="79">
        <v>13</v>
      </c>
      <c r="I69" s="79" t="s">
        <v>9</v>
      </c>
      <c r="J69" s="81">
        <f t="shared" si="15"/>
        <v>-0.13333333333333333</v>
      </c>
      <c r="K69" s="101">
        <f>AVERAGE(J66,J69)</f>
        <v>-0.34444444444444444</v>
      </c>
      <c r="L69" s="139"/>
      <c r="M69" s="79">
        <v>6</v>
      </c>
      <c r="N69" s="79">
        <v>4</v>
      </c>
      <c r="O69" s="79">
        <v>7</v>
      </c>
      <c r="P69" s="80">
        <f t="shared" si="16"/>
        <v>-5.8823529411764705E-2</v>
      </c>
      <c r="Q69" s="81">
        <f>AVERAGE(P69,P66)</f>
        <v>-8.8235294117647051E-2</v>
      </c>
      <c r="R69" s="54"/>
      <c r="S69" s="54"/>
      <c r="T69" s="54"/>
      <c r="U69" s="54"/>
    </row>
    <row r="70" spans="1:21">
      <c r="A70" s="142"/>
      <c r="B70" s="137"/>
      <c r="C70" s="137"/>
      <c r="D70" s="137"/>
      <c r="E70" s="78" t="s">
        <v>18</v>
      </c>
      <c r="F70" s="82">
        <v>14</v>
      </c>
      <c r="G70" s="82">
        <v>6</v>
      </c>
      <c r="H70" s="82">
        <v>9</v>
      </c>
      <c r="I70" s="82" t="s">
        <v>9</v>
      </c>
      <c r="J70" s="83">
        <f t="shared" si="15"/>
        <v>0.17241379310344829</v>
      </c>
      <c r="K70" s="102">
        <v>-1.7045500000000002E-2</v>
      </c>
      <c r="L70" s="139"/>
      <c r="M70" s="82">
        <v>23</v>
      </c>
      <c r="N70" s="82">
        <v>13</v>
      </c>
      <c r="O70" s="82">
        <v>12</v>
      </c>
      <c r="P70" s="78">
        <f t="shared" si="16"/>
        <v>0.22916666666666666</v>
      </c>
      <c r="Q70" s="83">
        <f>AVERAGE(P67,P70)</f>
        <v>-4.6130952380952397E-2</v>
      </c>
      <c r="R70" s="54"/>
      <c r="S70" s="54"/>
      <c r="T70" s="54"/>
      <c r="U70" s="54"/>
    </row>
    <row r="71" spans="1:21">
      <c r="A71" s="135">
        <v>45342</v>
      </c>
      <c r="B71" s="135">
        <v>45337</v>
      </c>
      <c r="C71" s="138" t="s">
        <v>23</v>
      </c>
      <c r="D71" s="138" t="s">
        <v>29</v>
      </c>
      <c r="E71" s="56" t="s">
        <v>19</v>
      </c>
      <c r="F71" s="57">
        <v>4</v>
      </c>
      <c r="G71" s="57">
        <v>9</v>
      </c>
      <c r="H71" s="57">
        <v>9</v>
      </c>
      <c r="I71" s="57" t="s">
        <v>9</v>
      </c>
      <c r="J71" s="59">
        <f t="shared" si="15"/>
        <v>-0.22727272727272727</v>
      </c>
      <c r="K71" s="98"/>
      <c r="L71" s="139">
        <v>45352</v>
      </c>
      <c r="M71" s="57">
        <v>10</v>
      </c>
      <c r="N71" s="57">
        <v>12</v>
      </c>
      <c r="O71" s="57">
        <v>10</v>
      </c>
      <c r="P71" s="56">
        <f t="shared" si="16"/>
        <v>0</v>
      </c>
      <c r="Q71" s="59"/>
      <c r="R71" s="54"/>
      <c r="S71" s="54"/>
      <c r="T71" s="54"/>
      <c r="U71" s="54"/>
    </row>
    <row r="72" spans="1:21">
      <c r="A72" s="141"/>
      <c r="B72" s="136"/>
      <c r="C72" s="136"/>
      <c r="D72" s="136"/>
      <c r="E72" s="60" t="s">
        <v>20</v>
      </c>
      <c r="F72" s="61">
        <v>6</v>
      </c>
      <c r="G72" s="61">
        <v>7</v>
      </c>
      <c r="H72" s="61">
        <v>14</v>
      </c>
      <c r="I72" s="61" t="s">
        <v>9</v>
      </c>
      <c r="J72" s="62">
        <f t="shared" si="15"/>
        <v>-0.29629629629629628</v>
      </c>
      <c r="K72" s="99"/>
      <c r="L72" s="140"/>
      <c r="M72" s="61">
        <v>14</v>
      </c>
      <c r="N72" s="61">
        <v>24</v>
      </c>
      <c r="O72" s="61">
        <v>20</v>
      </c>
      <c r="P72" s="60">
        <f t="shared" si="16"/>
        <v>-0.10344827586206896</v>
      </c>
      <c r="Q72" s="62"/>
      <c r="R72" s="54"/>
      <c r="S72" s="54"/>
      <c r="T72" s="54"/>
      <c r="U72" s="54"/>
    </row>
    <row r="73" spans="1:21">
      <c r="A73" s="142"/>
      <c r="B73" s="137"/>
      <c r="C73" s="137"/>
      <c r="D73" s="137"/>
      <c r="E73" s="52" t="s">
        <v>18</v>
      </c>
      <c r="F73" s="53">
        <v>8</v>
      </c>
      <c r="G73" s="53">
        <v>5</v>
      </c>
      <c r="H73" s="53">
        <v>14</v>
      </c>
      <c r="I73" s="53" t="s">
        <v>9</v>
      </c>
      <c r="J73" s="55">
        <f t="shared" si="15"/>
        <v>-0.22222222222222221</v>
      </c>
      <c r="K73" s="97"/>
      <c r="L73" s="140"/>
      <c r="M73" s="53">
        <v>12</v>
      </c>
      <c r="N73" s="53">
        <v>19</v>
      </c>
      <c r="O73" s="53">
        <v>17</v>
      </c>
      <c r="P73" s="52">
        <f t="shared" si="16"/>
        <v>-0.10416666666666667</v>
      </c>
      <c r="Q73" s="55"/>
      <c r="R73" s="54"/>
      <c r="S73" s="54"/>
      <c r="T73" s="54"/>
      <c r="U73" s="54"/>
    </row>
    <row r="74" spans="1:21">
      <c r="A74" s="135">
        <v>45342</v>
      </c>
      <c r="B74" s="135">
        <v>45337</v>
      </c>
      <c r="C74" s="138" t="s">
        <v>24</v>
      </c>
      <c r="D74" s="138" t="s">
        <v>27</v>
      </c>
      <c r="E74" s="60" t="s">
        <v>20</v>
      </c>
      <c r="F74" s="61">
        <v>14</v>
      </c>
      <c r="G74" s="61">
        <v>7</v>
      </c>
      <c r="H74" s="61">
        <v>9</v>
      </c>
      <c r="I74" s="61" t="s">
        <v>10</v>
      </c>
      <c r="J74" s="62">
        <f t="shared" ref="J74:J79" si="17">(H74-F74)/(F74+G74+H74)</f>
        <v>-0.16666666666666666</v>
      </c>
      <c r="K74" s="99">
        <f>AVERAGE(J72,J74)</f>
        <v>-0.23148148148148145</v>
      </c>
      <c r="L74" s="139">
        <v>45352</v>
      </c>
      <c r="M74" s="61">
        <v>3</v>
      </c>
      <c r="N74" s="61">
        <v>8</v>
      </c>
      <c r="O74" s="61">
        <v>6</v>
      </c>
      <c r="P74" s="60">
        <f t="shared" ref="P74:P79" si="18">(O74-M74)/(M74+N74+O74)</f>
        <v>0.17647058823529413</v>
      </c>
      <c r="Q74" s="62">
        <f>AVERAGE(P72,P74)</f>
        <v>3.6511156186612582E-2</v>
      </c>
      <c r="R74" s="54"/>
      <c r="S74" s="54"/>
      <c r="T74" s="54"/>
      <c r="U74" s="54"/>
    </row>
    <row r="75" spans="1:21">
      <c r="A75" s="141"/>
      <c r="B75" s="136"/>
      <c r="C75" s="136"/>
      <c r="D75" s="136"/>
      <c r="E75" s="52" t="s">
        <v>18</v>
      </c>
      <c r="F75" s="53">
        <v>19</v>
      </c>
      <c r="G75" s="53">
        <v>6</v>
      </c>
      <c r="H75" s="53">
        <v>2</v>
      </c>
      <c r="I75" s="53" t="s">
        <v>10</v>
      </c>
      <c r="J75" s="55">
        <f t="shared" si="17"/>
        <v>-0.62962962962962965</v>
      </c>
      <c r="K75" s="97">
        <f>AVERAGE(J75,J73)</f>
        <v>-0.42592592592592593</v>
      </c>
      <c r="L75" s="140"/>
      <c r="M75" s="53">
        <v>6</v>
      </c>
      <c r="N75" s="53">
        <v>11</v>
      </c>
      <c r="O75" s="53">
        <v>15</v>
      </c>
      <c r="P75" s="52">
        <f t="shared" si="18"/>
        <v>0.28125</v>
      </c>
      <c r="Q75" s="55">
        <f>AVERAGE(P73,P75)</f>
        <v>8.8541666666666657E-2</v>
      </c>
      <c r="R75" s="54"/>
      <c r="S75" s="54"/>
      <c r="T75" s="54"/>
      <c r="U75" s="54"/>
    </row>
    <row r="76" spans="1:21">
      <c r="A76" s="142"/>
      <c r="B76" s="137"/>
      <c r="C76" s="137"/>
      <c r="D76" s="137"/>
      <c r="E76" s="56" t="s">
        <v>19</v>
      </c>
      <c r="F76" s="57">
        <v>14</v>
      </c>
      <c r="G76" s="57">
        <v>8</v>
      </c>
      <c r="H76" s="57">
        <v>5</v>
      </c>
      <c r="I76" s="57" t="s">
        <v>10</v>
      </c>
      <c r="J76" s="59">
        <f t="shared" si="17"/>
        <v>-0.33333333333333331</v>
      </c>
      <c r="K76" s="98">
        <f>AVERAGE(J76,J71)</f>
        <v>-0.28030303030303028</v>
      </c>
      <c r="L76" s="140"/>
      <c r="M76" s="57">
        <v>4</v>
      </c>
      <c r="N76" s="57">
        <v>5</v>
      </c>
      <c r="O76" s="57">
        <v>12</v>
      </c>
      <c r="P76" s="56">
        <f t="shared" si="18"/>
        <v>0.38095238095238093</v>
      </c>
      <c r="Q76" s="59">
        <f>AVERAGE(P71,P76)</f>
        <v>0.19047619047619047</v>
      </c>
      <c r="R76" s="54"/>
      <c r="S76" s="54"/>
      <c r="T76" s="54"/>
      <c r="U76" s="54"/>
    </row>
    <row r="77" spans="1:21">
      <c r="A77" s="135">
        <v>45344</v>
      </c>
      <c r="B77" s="138" t="s">
        <v>55</v>
      </c>
      <c r="C77" s="138" t="s">
        <v>25</v>
      </c>
      <c r="D77" s="138" t="s">
        <v>30</v>
      </c>
      <c r="E77" s="60" t="s">
        <v>20</v>
      </c>
      <c r="F77" s="61">
        <v>20</v>
      </c>
      <c r="G77" s="61">
        <v>2</v>
      </c>
      <c r="H77" s="61">
        <v>3</v>
      </c>
      <c r="I77" s="61" t="s">
        <v>10</v>
      </c>
      <c r="J77" s="62">
        <f t="shared" si="17"/>
        <v>-0.68</v>
      </c>
      <c r="K77" s="99"/>
      <c r="L77" s="139">
        <v>45354</v>
      </c>
      <c r="M77" s="61">
        <v>19</v>
      </c>
      <c r="N77" s="61">
        <v>20</v>
      </c>
      <c r="O77" s="61">
        <v>14</v>
      </c>
      <c r="P77" s="60">
        <f t="shared" si="18"/>
        <v>-9.4339622641509441E-2</v>
      </c>
      <c r="Q77" s="62"/>
      <c r="R77" s="54"/>
      <c r="S77" s="54"/>
      <c r="T77" s="54"/>
      <c r="U77" s="54"/>
    </row>
    <row r="78" spans="1:21">
      <c r="A78" s="136"/>
      <c r="B78" s="136"/>
      <c r="C78" s="136"/>
      <c r="D78" s="136"/>
      <c r="E78" s="56" t="s">
        <v>19</v>
      </c>
      <c r="F78" s="57">
        <v>15</v>
      </c>
      <c r="G78" s="57">
        <v>7</v>
      </c>
      <c r="H78" s="57">
        <v>9</v>
      </c>
      <c r="I78" s="57" t="s">
        <v>10</v>
      </c>
      <c r="J78" s="59">
        <f t="shared" si="17"/>
        <v>-0.19354838709677419</v>
      </c>
      <c r="K78" s="98"/>
      <c r="L78" s="140"/>
      <c r="M78" s="57">
        <v>10</v>
      </c>
      <c r="N78" s="57">
        <v>17</v>
      </c>
      <c r="O78" s="57">
        <v>7</v>
      </c>
      <c r="P78" s="56">
        <f t="shared" si="18"/>
        <v>-8.8235294117647065E-2</v>
      </c>
      <c r="Q78" s="59"/>
      <c r="R78" s="54"/>
      <c r="S78" s="54"/>
      <c r="T78" s="54"/>
      <c r="U78" s="54"/>
    </row>
    <row r="79" spans="1:21">
      <c r="A79" s="137"/>
      <c r="B79" s="137"/>
      <c r="C79" s="137"/>
      <c r="D79" s="137"/>
      <c r="E79" s="52" t="s">
        <v>18</v>
      </c>
      <c r="F79" s="53">
        <v>9</v>
      </c>
      <c r="G79" s="53">
        <v>6</v>
      </c>
      <c r="H79" s="53">
        <v>4</v>
      </c>
      <c r="I79" s="53" t="s">
        <v>10</v>
      </c>
      <c r="J79" s="55">
        <f t="shared" si="17"/>
        <v>-0.26315789473684209</v>
      </c>
      <c r="K79" s="97"/>
      <c r="L79" s="140"/>
      <c r="M79" s="53">
        <v>6</v>
      </c>
      <c r="N79" s="53">
        <v>18</v>
      </c>
      <c r="O79" s="53">
        <v>4</v>
      </c>
      <c r="P79" s="52">
        <f t="shared" si="18"/>
        <v>-7.1428571428571425E-2</v>
      </c>
      <c r="Q79" s="55"/>
      <c r="R79" s="54"/>
      <c r="S79" s="54"/>
      <c r="T79" s="54"/>
      <c r="U79" s="54"/>
    </row>
    <row r="80" spans="1:21">
      <c r="A80" s="135">
        <v>45344</v>
      </c>
      <c r="B80" s="138" t="s">
        <v>55</v>
      </c>
      <c r="C80" s="138" t="s">
        <v>26</v>
      </c>
      <c r="D80" s="138" t="s">
        <v>31</v>
      </c>
      <c r="E80" s="52" t="s">
        <v>18</v>
      </c>
      <c r="F80" s="53">
        <v>18</v>
      </c>
      <c r="G80" s="53">
        <v>1</v>
      </c>
      <c r="H80" s="53">
        <v>6</v>
      </c>
      <c r="I80" s="53" t="s">
        <v>9</v>
      </c>
      <c r="J80" s="55">
        <f>(F80-H80)/(F80+G80+H80)</f>
        <v>0.48</v>
      </c>
      <c r="K80" s="97">
        <f>AVERAGE(J79,J80)</f>
        <v>0.10842105263157895</v>
      </c>
      <c r="L80" s="139">
        <v>45354</v>
      </c>
      <c r="M80" s="53">
        <v>18</v>
      </c>
      <c r="N80" s="53">
        <v>25</v>
      </c>
      <c r="O80" s="53">
        <v>15</v>
      </c>
      <c r="P80" s="52">
        <f>(M80-O80)/(M80+N80+O80)</f>
        <v>5.1724137931034482E-2</v>
      </c>
      <c r="Q80" s="55">
        <f>AVERAGE(P79,P80)</f>
        <v>-9.8522167487684713E-3</v>
      </c>
      <c r="R80" s="54"/>
      <c r="S80" s="54"/>
      <c r="T80" s="54"/>
      <c r="U80" s="54"/>
    </row>
    <row r="81" spans="1:21">
      <c r="A81" s="136"/>
      <c r="B81" s="136"/>
      <c r="C81" s="136"/>
      <c r="D81" s="136"/>
      <c r="E81" s="56" t="s">
        <v>19</v>
      </c>
      <c r="F81" s="57">
        <v>10</v>
      </c>
      <c r="G81" s="57">
        <v>10</v>
      </c>
      <c r="H81" s="57">
        <v>4</v>
      </c>
      <c r="I81" s="57" t="s">
        <v>9</v>
      </c>
      <c r="J81" s="59">
        <f>(F81-H81)/(F81+G81+H81)</f>
        <v>0.25</v>
      </c>
      <c r="K81" s="98">
        <f>AVERAGE(J78,J81)</f>
        <v>2.8225806451612906E-2</v>
      </c>
      <c r="L81" s="140"/>
      <c r="M81" s="57">
        <v>6</v>
      </c>
      <c r="N81" s="57">
        <v>9</v>
      </c>
      <c r="O81" s="57">
        <v>6</v>
      </c>
      <c r="P81" s="56">
        <f>(M81-O81)/(M81+N81+O81)</f>
        <v>0</v>
      </c>
      <c r="Q81" s="59">
        <f>AVERAGE(P81,P78)</f>
        <v>-4.4117647058823532E-2</v>
      </c>
      <c r="R81" s="54"/>
      <c r="S81" s="54"/>
      <c r="T81" s="54"/>
      <c r="U81" s="54"/>
    </row>
    <row r="82" spans="1:21">
      <c r="A82" s="137"/>
      <c r="B82" s="137"/>
      <c r="C82" s="137"/>
      <c r="D82" s="137"/>
      <c r="E82" s="60" t="s">
        <v>20</v>
      </c>
      <c r="F82" s="61">
        <v>11</v>
      </c>
      <c r="G82" s="61">
        <v>4</v>
      </c>
      <c r="H82" s="61">
        <v>11</v>
      </c>
      <c r="I82" s="61" t="s">
        <v>9</v>
      </c>
      <c r="J82" s="62">
        <f>(F82-H82)/(F82+G82+H82)</f>
        <v>0</v>
      </c>
      <c r="K82" s="99">
        <f>AVERAGE(J77,J82)</f>
        <v>-0.34</v>
      </c>
      <c r="L82" s="140"/>
      <c r="M82" s="61">
        <v>11</v>
      </c>
      <c r="N82" s="61">
        <v>17</v>
      </c>
      <c r="O82" s="61">
        <v>5</v>
      </c>
      <c r="P82" s="60">
        <f>(M82-O82)/(M82+N82+O82)</f>
        <v>0.18181818181818182</v>
      </c>
      <c r="Q82" s="62">
        <f>AVERAGE(P77,P82)</f>
        <v>4.3739279588336191E-2</v>
      </c>
      <c r="R82" s="54"/>
      <c r="S82" s="54"/>
      <c r="T82" s="54"/>
      <c r="U82" s="54"/>
    </row>
  </sheetData>
  <mergeCells count="139">
    <mergeCell ref="F3:K3"/>
    <mergeCell ref="L3:Q3"/>
    <mergeCell ref="A5:A7"/>
    <mergeCell ref="B5:B7"/>
    <mergeCell ref="C5:C7"/>
    <mergeCell ref="L5:L7"/>
    <mergeCell ref="D5:D7"/>
    <mergeCell ref="A8:A10"/>
    <mergeCell ref="B8:B10"/>
    <mergeCell ref="C8:C10"/>
    <mergeCell ref="L8:L10"/>
    <mergeCell ref="A11:A13"/>
    <mergeCell ref="B11:B13"/>
    <mergeCell ref="C11:C13"/>
    <mergeCell ref="L11:L13"/>
    <mergeCell ref="D8:D10"/>
    <mergeCell ref="D11:D13"/>
    <mergeCell ref="A14:A16"/>
    <mergeCell ref="B14:B16"/>
    <mergeCell ref="C14:C16"/>
    <mergeCell ref="L14:L16"/>
    <mergeCell ref="A17:A19"/>
    <mergeCell ref="B17:B19"/>
    <mergeCell ref="C17:C19"/>
    <mergeCell ref="L17:L19"/>
    <mergeCell ref="D14:D16"/>
    <mergeCell ref="D17:D19"/>
    <mergeCell ref="A20:A22"/>
    <mergeCell ref="B20:B22"/>
    <mergeCell ref="C20:C22"/>
    <mergeCell ref="L20:L22"/>
    <mergeCell ref="A23:A25"/>
    <mergeCell ref="B23:B25"/>
    <mergeCell ref="C23:C25"/>
    <mergeCell ref="L23:L25"/>
    <mergeCell ref="D20:D22"/>
    <mergeCell ref="D23:D25"/>
    <mergeCell ref="A26:A28"/>
    <mergeCell ref="B26:B28"/>
    <mergeCell ref="C26:C28"/>
    <mergeCell ref="D26:D28"/>
    <mergeCell ref="L26:L28"/>
    <mergeCell ref="A29:A31"/>
    <mergeCell ref="B29:B31"/>
    <mergeCell ref="C29:C31"/>
    <mergeCell ref="D29:D31"/>
    <mergeCell ref="L29:L31"/>
    <mergeCell ref="A32:A34"/>
    <mergeCell ref="B32:B34"/>
    <mergeCell ref="C32:C34"/>
    <mergeCell ref="D32:D34"/>
    <mergeCell ref="L32:L34"/>
    <mergeCell ref="B47:B49"/>
    <mergeCell ref="C47:C49"/>
    <mergeCell ref="D47:D49"/>
    <mergeCell ref="L47:L49"/>
    <mergeCell ref="A50:A52"/>
    <mergeCell ref="B50:B52"/>
    <mergeCell ref="C50:C52"/>
    <mergeCell ref="D50:D52"/>
    <mergeCell ref="L50:L52"/>
    <mergeCell ref="C35:C37"/>
    <mergeCell ref="D35:D37"/>
    <mergeCell ref="L35:L37"/>
    <mergeCell ref="A53:A55"/>
    <mergeCell ref="B53:B55"/>
    <mergeCell ref="C53:C55"/>
    <mergeCell ref="D53:D55"/>
    <mergeCell ref="L53:L55"/>
    <mergeCell ref="A62:A64"/>
    <mergeCell ref="B62:B64"/>
    <mergeCell ref="C62:C64"/>
    <mergeCell ref="D62:D64"/>
    <mergeCell ref="L62:L64"/>
    <mergeCell ref="A56:A58"/>
    <mergeCell ref="B56:B58"/>
    <mergeCell ref="C56:C58"/>
    <mergeCell ref="D56:D58"/>
    <mergeCell ref="L56:L58"/>
    <mergeCell ref="A59:A61"/>
    <mergeCell ref="B59:B61"/>
    <mergeCell ref="C59:C61"/>
    <mergeCell ref="D59:D61"/>
    <mergeCell ref="L59:L61"/>
    <mergeCell ref="A47:A49"/>
    <mergeCell ref="A68:A70"/>
    <mergeCell ref="B68:B70"/>
    <mergeCell ref="C68:C70"/>
    <mergeCell ref="D68:D70"/>
    <mergeCell ref="L68:L70"/>
    <mergeCell ref="A65:A67"/>
    <mergeCell ref="B65:B67"/>
    <mergeCell ref="C65:C67"/>
    <mergeCell ref="D65:D67"/>
    <mergeCell ref="L65:L67"/>
    <mergeCell ref="A74:A76"/>
    <mergeCell ref="B74:B76"/>
    <mergeCell ref="C74:C76"/>
    <mergeCell ref="D74:D76"/>
    <mergeCell ref="L74:L76"/>
    <mergeCell ref="A71:A73"/>
    <mergeCell ref="B71:B73"/>
    <mergeCell ref="C71:C73"/>
    <mergeCell ref="D71:D73"/>
    <mergeCell ref="L71:L73"/>
    <mergeCell ref="A80:A82"/>
    <mergeCell ref="B80:B82"/>
    <mergeCell ref="C80:C82"/>
    <mergeCell ref="D80:D82"/>
    <mergeCell ref="L80:L82"/>
    <mergeCell ref="A77:A79"/>
    <mergeCell ref="B77:B79"/>
    <mergeCell ref="C77:C79"/>
    <mergeCell ref="D77:D79"/>
    <mergeCell ref="L77:L79"/>
    <mergeCell ref="R35:S40"/>
    <mergeCell ref="S3:T3"/>
    <mergeCell ref="S4:T4"/>
    <mergeCell ref="S5:T5"/>
    <mergeCell ref="S6:T6"/>
    <mergeCell ref="S7:T7"/>
    <mergeCell ref="S8:T9"/>
    <mergeCell ref="A44:A46"/>
    <mergeCell ref="B44:B46"/>
    <mergeCell ref="C44:C46"/>
    <mergeCell ref="D44:D46"/>
    <mergeCell ref="L44:L46"/>
    <mergeCell ref="A41:A43"/>
    <mergeCell ref="B41:B43"/>
    <mergeCell ref="C41:C43"/>
    <mergeCell ref="D41:D43"/>
    <mergeCell ref="L41:L43"/>
    <mergeCell ref="A38:A40"/>
    <mergeCell ref="B38:B40"/>
    <mergeCell ref="C38:C40"/>
    <mergeCell ref="D38:D40"/>
    <mergeCell ref="L38:L40"/>
    <mergeCell ref="A35:A37"/>
    <mergeCell ref="B35:B3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BD4BF-BA26-0644-9789-B05D711CDA12}">
  <dimension ref="A5:U29"/>
  <sheetViews>
    <sheetView tabSelected="1" topLeftCell="A4" workbookViewId="0">
      <selection activeCell="C8" sqref="C8:C19"/>
    </sheetView>
  </sheetViews>
  <sheetFormatPr defaultColWidth="11" defaultRowHeight="15.75"/>
  <cols>
    <col min="1" max="1" width="17" customWidth="1"/>
  </cols>
  <sheetData>
    <row r="5" spans="1:21">
      <c r="B5" t="s">
        <v>63</v>
      </c>
      <c r="C5" t="s">
        <v>68</v>
      </c>
      <c r="D5" t="s">
        <v>64</v>
      </c>
      <c r="E5" t="s">
        <v>66</v>
      </c>
      <c r="F5" t="s">
        <v>65</v>
      </c>
      <c r="G5" t="s">
        <v>67</v>
      </c>
    </row>
    <row r="6" spans="1:21">
      <c r="B6" s="158" t="s">
        <v>39</v>
      </c>
      <c r="C6" s="158"/>
      <c r="D6" s="158" t="s">
        <v>40</v>
      </c>
      <c r="E6" s="158"/>
      <c r="F6" s="158" t="s">
        <v>41</v>
      </c>
      <c r="G6" s="158"/>
      <c r="P6" s="158" t="s">
        <v>39</v>
      </c>
      <c r="Q6" s="158"/>
      <c r="R6" s="158" t="s">
        <v>40</v>
      </c>
      <c r="S6" s="158"/>
      <c r="T6" s="158" t="s">
        <v>41</v>
      </c>
      <c r="U6" s="158"/>
    </row>
    <row r="7" spans="1:21">
      <c r="B7" s="51" t="s">
        <v>51</v>
      </c>
      <c r="C7" s="51" t="s">
        <v>52</v>
      </c>
      <c r="D7" s="51" t="s">
        <v>51</v>
      </c>
      <c r="E7" s="51" t="s">
        <v>52</v>
      </c>
      <c r="F7" s="51" t="s">
        <v>51</v>
      </c>
      <c r="G7" s="51" t="s">
        <v>52</v>
      </c>
      <c r="I7" t="s">
        <v>39</v>
      </c>
      <c r="J7" t="s">
        <v>40</v>
      </c>
      <c r="K7" t="s">
        <v>41</v>
      </c>
      <c r="P7" s="51" t="s">
        <v>51</v>
      </c>
      <c r="Q7" s="51" t="s">
        <v>52</v>
      </c>
      <c r="R7" s="51" t="s">
        <v>51</v>
      </c>
      <c r="S7" s="51" t="s">
        <v>52</v>
      </c>
      <c r="T7" s="51" t="s">
        <v>51</v>
      </c>
      <c r="U7" s="51" t="s">
        <v>52</v>
      </c>
    </row>
    <row r="8" spans="1:21">
      <c r="A8">
        <v>1</v>
      </c>
      <c r="B8" s="11">
        <v>8.9285714285714246E-3</v>
      </c>
      <c r="C8" s="15">
        <v>9.0909090909090912E-2</v>
      </c>
      <c r="D8" s="12">
        <v>-0.13052631578947366</v>
      </c>
      <c r="E8" s="12">
        <v>-0.1875</v>
      </c>
      <c r="F8" s="10">
        <v>-9.7308488612836433E-2</v>
      </c>
      <c r="G8" s="14">
        <v>2.2368421052631579E-2</v>
      </c>
      <c r="I8" s="11">
        <v>8.9285714285714246E-3</v>
      </c>
      <c r="J8" s="12">
        <v>-0.13052631578947366</v>
      </c>
      <c r="K8" s="10">
        <v>-9.7308488612836433E-2</v>
      </c>
      <c r="P8" s="11">
        <v>8.9285714285714246E-3</v>
      </c>
      <c r="Q8" s="15">
        <v>9.0909090909090912E-2</v>
      </c>
      <c r="R8" s="12">
        <v>-0.13052631578947366</v>
      </c>
      <c r="S8" s="16">
        <v>-0.1875</v>
      </c>
      <c r="T8" s="10">
        <v>-9.7308488612836433E-2</v>
      </c>
      <c r="U8" s="14">
        <v>2.2368421052631579E-2</v>
      </c>
    </row>
    <row r="9" spans="1:21">
      <c r="A9">
        <v>2</v>
      </c>
      <c r="B9" s="11">
        <v>-0.16153846153846155</v>
      </c>
      <c r="C9" s="15">
        <v>-0.11190631099544568</v>
      </c>
      <c r="D9" s="12">
        <v>-0.1875</v>
      </c>
      <c r="E9" s="12">
        <v>2.6190476190476181E-2</v>
      </c>
      <c r="F9" s="10">
        <v>-0.10144927536231883</v>
      </c>
      <c r="G9" s="14">
        <v>-0.23611111111111113</v>
      </c>
      <c r="I9" s="11">
        <v>-0.16153846153846155</v>
      </c>
      <c r="J9" s="12">
        <v>-0.1875</v>
      </c>
      <c r="K9" s="10">
        <v>-0.10144927536231883</v>
      </c>
      <c r="P9" s="11">
        <v>-0.16153846153846155</v>
      </c>
      <c r="Q9" s="15">
        <v>-0.11190631099544568</v>
      </c>
      <c r="R9" s="12">
        <v>-0.1875</v>
      </c>
      <c r="S9" s="16">
        <v>2.6190476190476181E-2</v>
      </c>
      <c r="T9" s="10">
        <v>-0.10144927536231883</v>
      </c>
      <c r="U9" s="14">
        <v>-0.23611111111111113</v>
      </c>
    </row>
    <row r="10" spans="1:21">
      <c r="A10">
        <v>3</v>
      </c>
      <c r="B10" s="11">
        <v>9.0909090909090939E-3</v>
      </c>
      <c r="C10" s="15">
        <v>2.7972027972027969E-2</v>
      </c>
      <c r="D10" s="12">
        <v>-0.18583333333333335</v>
      </c>
      <c r="E10" s="12">
        <v>7.2884012539184945E-2</v>
      </c>
      <c r="F10" s="10">
        <v>1.7500000000000002E-2</v>
      </c>
      <c r="G10" s="14">
        <v>5.0050050050050032E-3</v>
      </c>
      <c r="I10" s="11">
        <v>9.0909090909090939E-3</v>
      </c>
      <c r="J10" s="12">
        <v>-0.18583333333333335</v>
      </c>
      <c r="K10" s="10">
        <v>1.7500000000000002E-2</v>
      </c>
      <c r="P10" s="11">
        <v>9.0909090909090939E-3</v>
      </c>
      <c r="Q10" s="15">
        <v>2.7972027972027969E-2</v>
      </c>
      <c r="R10" s="12">
        <v>-0.18583333333333335</v>
      </c>
      <c r="S10" s="16">
        <v>7.2884012539184945E-2</v>
      </c>
      <c r="T10" s="10">
        <v>1.7500000000000002E-2</v>
      </c>
      <c r="U10" s="14">
        <v>5.0050050050050032E-3</v>
      </c>
    </row>
    <row r="11" spans="1:21">
      <c r="A11">
        <v>4</v>
      </c>
      <c r="B11" s="11">
        <v>-0.19675925925925924</v>
      </c>
      <c r="C11" s="15">
        <v>0.15702087286527514</v>
      </c>
      <c r="D11" s="12">
        <v>-0.37</v>
      </c>
      <c r="E11" s="12">
        <v>0.32440476190476186</v>
      </c>
      <c r="F11" s="10">
        <v>-0.23160173160173159</v>
      </c>
      <c r="G11" s="14">
        <v>0</v>
      </c>
      <c r="I11" s="11">
        <v>-0.19675925925925924</v>
      </c>
      <c r="J11" s="12">
        <v>-0.37</v>
      </c>
      <c r="K11" s="10">
        <v>-0.23160173160173159</v>
      </c>
      <c r="P11" s="11">
        <v>-0.19675925925925924</v>
      </c>
      <c r="Q11" s="15">
        <v>0.15702087286527514</v>
      </c>
      <c r="R11" s="12">
        <v>-0.37</v>
      </c>
      <c r="S11" s="16">
        <v>0.32440476190476186</v>
      </c>
      <c r="T11" s="10">
        <v>-0.23160173160173159</v>
      </c>
      <c r="U11" s="14">
        <v>0</v>
      </c>
    </row>
    <row r="12" spans="1:21" ht="16.5" thickBot="1">
      <c r="A12">
        <v>5</v>
      </c>
      <c r="B12" s="11">
        <v>-0.21726190476190477</v>
      </c>
      <c r="C12" s="15">
        <v>0.12438336856941508</v>
      </c>
      <c r="D12" s="12">
        <v>-9.615384615384609E-3</v>
      </c>
      <c r="E12" s="12">
        <v>-4.5454545454545456E-2</v>
      </c>
      <c r="F12" s="10">
        <v>-0.24802371541501977</v>
      </c>
      <c r="G12" s="14">
        <v>2.4999999999999994E-2</v>
      </c>
      <c r="I12" s="11">
        <v>-0.21726190476190477</v>
      </c>
      <c r="J12" s="12">
        <v>-9.615384615384609E-3</v>
      </c>
      <c r="K12" s="10">
        <v>-0.24802371541501977</v>
      </c>
      <c r="P12" s="11">
        <v>-0.21726190476190477</v>
      </c>
      <c r="Q12" s="15">
        <v>0.12438336856941508</v>
      </c>
      <c r="R12" s="12">
        <v>-9.615384615384609E-3</v>
      </c>
      <c r="S12" s="16">
        <v>-4.5454545454545456E-2</v>
      </c>
      <c r="T12" s="10">
        <v>-0.24802371541501977</v>
      </c>
      <c r="U12" s="14">
        <v>2.4999999999999994E-2</v>
      </c>
    </row>
    <row r="13" spans="1:21" ht="16.5" thickBot="1">
      <c r="A13">
        <v>6</v>
      </c>
      <c r="B13" s="73">
        <v>-2.4999999999999994E-2</v>
      </c>
      <c r="C13" s="15">
        <v>-1.2500000000000011E-2</v>
      </c>
      <c r="D13" s="12">
        <v>6.6666666666666541E-3</v>
      </c>
      <c r="E13" s="12">
        <v>-0.15114795918367346</v>
      </c>
      <c r="F13" s="74">
        <v>-0.14000000000000001</v>
      </c>
      <c r="G13" s="14">
        <v>4.5098039215686267E-2</v>
      </c>
      <c r="I13" s="73">
        <v>-2.4999999999999994E-2</v>
      </c>
      <c r="J13" s="72">
        <v>6.6666666666666541E-3</v>
      </c>
      <c r="K13" s="74">
        <v>-0.14000000000000001</v>
      </c>
      <c r="P13" s="73">
        <v>-2.4999999999999994E-2</v>
      </c>
      <c r="Q13" s="15">
        <v>-1.2500000000000011E-2</v>
      </c>
      <c r="R13" s="72">
        <v>6.6666666666666541E-3</v>
      </c>
      <c r="S13" s="16">
        <v>-0.15114795918367346</v>
      </c>
      <c r="T13" s="74">
        <v>-0.14000000000000001</v>
      </c>
      <c r="U13" s="14">
        <v>4.5098039215686267E-2</v>
      </c>
    </row>
    <row r="14" spans="1:21">
      <c r="A14">
        <v>7</v>
      </c>
      <c r="B14" s="49">
        <v>-0.13848631239935599</v>
      </c>
      <c r="C14" s="50">
        <v>-0.27945402298850575</v>
      </c>
      <c r="D14" s="12">
        <v>-0.32411067193675885</v>
      </c>
      <c r="E14" s="12">
        <v>5.2995391705069117E-2</v>
      </c>
      <c r="F14" s="10">
        <v>-1.7045454545454544E-2</v>
      </c>
      <c r="G14" s="14">
        <v>0.19351851851851851</v>
      </c>
      <c r="I14" s="49">
        <v>-0.13848631239935599</v>
      </c>
      <c r="J14" s="12">
        <v>-0.32411067193675885</v>
      </c>
      <c r="K14" s="10">
        <v>-1.7045454545454544E-2</v>
      </c>
      <c r="P14" s="49">
        <v>-0.13848631239935599</v>
      </c>
      <c r="Q14" s="50">
        <v>-0.27945402298850575</v>
      </c>
      <c r="R14" s="12">
        <v>-0.32411067193675885</v>
      </c>
      <c r="S14" s="16">
        <v>5.2995391705069117E-2</v>
      </c>
      <c r="T14" s="10">
        <v>-1.7045454545454544E-2</v>
      </c>
      <c r="U14" s="14">
        <v>0.19351851851851851</v>
      </c>
    </row>
    <row r="15" spans="1:21" ht="16.5" thickBot="1">
      <c r="A15">
        <v>8</v>
      </c>
      <c r="B15" s="11">
        <v>0.19750000000000001</v>
      </c>
      <c r="C15" s="15">
        <v>0.21054925893635573</v>
      </c>
      <c r="D15" s="12">
        <v>-8.0459770114942514E-2</v>
      </c>
      <c r="E15" s="12">
        <v>-0.13621262458471761</v>
      </c>
      <c r="F15" s="10">
        <v>-0.15478260869565219</v>
      </c>
      <c r="G15" s="14">
        <v>-2.7950310559006208E-2</v>
      </c>
      <c r="I15" s="11">
        <v>0.19750000000000001</v>
      </c>
      <c r="J15" s="12">
        <v>-8.0459770114942514E-2</v>
      </c>
      <c r="K15" s="10">
        <v>-0.15478260869565219</v>
      </c>
      <c r="P15" s="11">
        <v>0.19750000000000001</v>
      </c>
      <c r="Q15" s="15">
        <v>0.21054925893635573</v>
      </c>
      <c r="R15" s="12">
        <v>-8.0459770114942514E-2</v>
      </c>
      <c r="S15" s="16">
        <v>-0.13621262458471761</v>
      </c>
      <c r="T15" s="10">
        <v>-0.15478260869565219</v>
      </c>
      <c r="U15" s="14">
        <v>-2.7950310559006208E-2</v>
      </c>
    </row>
    <row r="16" spans="1:21" ht="16.5" thickBot="1">
      <c r="A16">
        <v>9</v>
      </c>
      <c r="B16" s="87">
        <v>-0.24074074074074073</v>
      </c>
      <c r="C16" s="62">
        <v>-0.13043478260869565</v>
      </c>
      <c r="D16" s="12">
        <v>-0.2413793103448276</v>
      </c>
      <c r="E16" s="12">
        <v>-0.15410539215686275</v>
      </c>
      <c r="F16" s="91">
        <v>-8.5164835164835154E-2</v>
      </c>
      <c r="G16" s="59">
        <v>-0.48214285714285715</v>
      </c>
      <c r="I16" s="87">
        <v>-0.24074074074074073</v>
      </c>
      <c r="J16" s="93">
        <v>-0.2413793103448276</v>
      </c>
      <c r="K16" s="91">
        <v>-8.5164835164835154E-2</v>
      </c>
      <c r="P16" s="87">
        <v>-0.24074074074074073</v>
      </c>
      <c r="Q16" s="62">
        <v>-0.13043478260869565</v>
      </c>
      <c r="R16" s="93">
        <v>-0.2413793103448276</v>
      </c>
      <c r="S16" s="55">
        <v>-0.15410539215686275</v>
      </c>
      <c r="T16" s="91">
        <v>-8.5164835164835154E-2</v>
      </c>
      <c r="U16" s="59">
        <v>-0.48214285714285715</v>
      </c>
    </row>
    <row r="17" spans="1:21" ht="16.5" thickBot="1">
      <c r="A17">
        <v>10</v>
      </c>
      <c r="B17" s="84">
        <v>-0.22083333333333333</v>
      </c>
      <c r="C17" s="77">
        <v>-0.16106442577030811</v>
      </c>
      <c r="D17" s="12">
        <v>-1.7045500000000002E-2</v>
      </c>
      <c r="E17" s="12">
        <v>-4.6130952380952397E-2</v>
      </c>
      <c r="F17" s="85">
        <v>-0.34444444444444444</v>
      </c>
      <c r="G17" s="81">
        <v>-8.8235294117647051E-2</v>
      </c>
      <c r="I17" s="84">
        <v>-0.22083333333333333</v>
      </c>
      <c r="J17" s="86">
        <v>-1.7045500000000002E-2</v>
      </c>
      <c r="K17" s="85">
        <v>-0.34444444444444444</v>
      </c>
      <c r="P17" s="84">
        <v>-0.22083333333333333</v>
      </c>
      <c r="Q17" s="77">
        <v>-0.16106442577030811</v>
      </c>
      <c r="R17" s="86">
        <v>-1.7045500000000002E-2</v>
      </c>
      <c r="S17" s="83">
        <v>-4.6130952380952397E-2</v>
      </c>
      <c r="T17" s="85">
        <v>-0.34444444444444444</v>
      </c>
      <c r="U17" s="81">
        <v>-8.8235294117647051E-2</v>
      </c>
    </row>
    <row r="18" spans="1:21" ht="16.5" thickBot="1">
      <c r="A18">
        <v>11</v>
      </c>
      <c r="B18" s="87">
        <v>-0.23148148148148145</v>
      </c>
      <c r="C18" s="62">
        <v>3.6511156186612582E-2</v>
      </c>
      <c r="D18" s="12">
        <v>-0.42592592592592593</v>
      </c>
      <c r="E18" s="12">
        <v>8.8541666666666657E-2</v>
      </c>
      <c r="F18" s="89">
        <v>-0.28030303030303028</v>
      </c>
      <c r="G18" s="59">
        <v>0.19047619047619047</v>
      </c>
      <c r="I18" s="87">
        <v>-0.23148148148148145</v>
      </c>
      <c r="J18" s="88">
        <v>-0.42592592592592593</v>
      </c>
      <c r="K18" s="89">
        <v>-0.28030303030303028</v>
      </c>
      <c r="P18" s="87">
        <v>-0.23148148148148145</v>
      </c>
      <c r="Q18" s="62">
        <v>3.6511156186612582E-2</v>
      </c>
      <c r="R18" s="88">
        <v>-0.42592592592592593</v>
      </c>
      <c r="S18" s="55">
        <v>8.8541666666666657E-2</v>
      </c>
      <c r="T18" s="89">
        <v>-0.28030303030303028</v>
      </c>
      <c r="U18" s="59">
        <v>0.19047619047619047</v>
      </c>
    </row>
    <row r="19" spans="1:21" ht="16.5" thickBot="1">
      <c r="A19">
        <v>12</v>
      </c>
      <c r="B19" s="92">
        <v>-0.34</v>
      </c>
      <c r="C19" s="62">
        <v>4.3739279588336191E-2</v>
      </c>
      <c r="D19" s="12">
        <v>0.10842105263157895</v>
      </c>
      <c r="E19" s="12">
        <v>-9.8522167487684713E-3</v>
      </c>
      <c r="F19" s="91">
        <v>2.8225806451612906E-2</v>
      </c>
      <c r="G19" s="59">
        <v>-4.4117647058823532E-2</v>
      </c>
      <c r="I19" s="92">
        <v>-0.34</v>
      </c>
      <c r="J19" s="90">
        <v>0.10842105263157895</v>
      </c>
      <c r="K19" s="91">
        <v>2.8225806451612906E-2</v>
      </c>
      <c r="P19" s="92">
        <v>-0.34</v>
      </c>
      <c r="Q19" s="62">
        <v>4.3739279588336191E-2</v>
      </c>
      <c r="R19" s="90">
        <v>0.10842105263157895</v>
      </c>
      <c r="S19" s="55">
        <v>-9.8522167487684713E-3</v>
      </c>
      <c r="T19" s="91">
        <v>2.8225806451612906E-2</v>
      </c>
      <c r="U19" s="59">
        <v>-4.4117647058823532E-2</v>
      </c>
    </row>
    <row r="20" spans="1:21">
      <c r="A20" s="47" t="s">
        <v>42</v>
      </c>
      <c r="B20" s="103">
        <f t="shared" ref="B20:G20" si="0">AVERAGE(B8:B19)</f>
        <v>-0.12971516774958805</v>
      </c>
      <c r="C20" s="105">
        <f t="shared" si="0"/>
        <v>-3.5620727798680039E-4</v>
      </c>
      <c r="D20" s="103">
        <f t="shared" si="0"/>
        <v>-0.15477570773020008</v>
      </c>
      <c r="E20" s="105">
        <f t="shared" si="0"/>
        <v>-1.3782281791946781E-2</v>
      </c>
      <c r="F20" s="104">
        <f t="shared" si="0"/>
        <v>-0.13786648147447586</v>
      </c>
      <c r="G20" s="105">
        <f t="shared" si="0"/>
        <v>-3.3090920476784448E-2</v>
      </c>
    </row>
    <row r="21" spans="1:21">
      <c r="A21" s="47" t="s">
        <v>43</v>
      </c>
      <c r="B21">
        <f t="shared" ref="B21:G21" si="1">STDEV(B8:B19)</f>
        <v>0.14923396315846124</v>
      </c>
      <c r="C21">
        <f t="shared" si="1"/>
        <v>0.14474998387782587</v>
      </c>
      <c r="D21">
        <f t="shared" si="1"/>
        <v>0.16501848446024683</v>
      </c>
      <c r="E21">
        <f t="shared" si="1"/>
        <v>0.14276514275777902</v>
      </c>
      <c r="F21">
        <f t="shared" si="1"/>
        <v>0.11918129247133427</v>
      </c>
      <c r="G21">
        <f t="shared" si="1"/>
        <v>0.18153335848289748</v>
      </c>
    </row>
    <row r="22" spans="1:21">
      <c r="A22" s="47" t="s">
        <v>44</v>
      </c>
      <c r="B22">
        <f>COUNT(B8:B19)</f>
        <v>12</v>
      </c>
      <c r="C22">
        <f>COUNT(C8:C19)</f>
        <v>12</v>
      </c>
      <c r="D22">
        <f>COUNT(D8:D19)</f>
        <v>12</v>
      </c>
      <c r="E22">
        <v>12</v>
      </c>
      <c r="F22">
        <f>COUNT(F8:F19)</f>
        <v>12</v>
      </c>
      <c r="G22">
        <v>12</v>
      </c>
    </row>
    <row r="23" spans="1:21">
      <c r="A23" s="47" t="s">
        <v>45</v>
      </c>
      <c r="B23">
        <f>B21/SQRT(B22)</f>
        <v>4.308013440088615E-2</v>
      </c>
      <c r="C23">
        <f>C21/SQRT(C22)</f>
        <v>4.1785721078528376E-2</v>
      </c>
      <c r="D23">
        <f>D21/SQRT(D22)</f>
        <v>4.7636733212193798E-2</v>
      </c>
      <c r="E23">
        <f t="shared" ref="E23:G23" si="2">E21/SQRT(E22)</f>
        <v>4.1212746801049534E-2</v>
      </c>
      <c r="F23">
        <f t="shared" si="2"/>
        <v>3.4404675645346182E-2</v>
      </c>
      <c r="G23">
        <f t="shared" si="2"/>
        <v>5.2404166693498851E-2</v>
      </c>
    </row>
    <row r="24" spans="1:21">
      <c r="A24" s="47" t="s">
        <v>46</v>
      </c>
      <c r="B24">
        <v>11</v>
      </c>
      <c r="C24">
        <v>6</v>
      </c>
      <c r="D24">
        <v>11</v>
      </c>
      <c r="E24">
        <v>7</v>
      </c>
      <c r="F24">
        <v>11</v>
      </c>
      <c r="G24">
        <v>7</v>
      </c>
    </row>
    <row r="25" spans="1:21">
      <c r="A25" s="47" t="s">
        <v>47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 spans="1:21">
      <c r="A26" s="47"/>
    </row>
    <row r="27" spans="1:21">
      <c r="A27" s="24" t="s">
        <v>48</v>
      </c>
      <c r="B27">
        <f t="shared" ref="B27:G27" si="3">-(B20-B25)/B23</f>
        <v>3.0110204982768076</v>
      </c>
      <c r="C27">
        <f t="shared" si="3"/>
        <v>8.5246172326995644E-3</v>
      </c>
      <c r="D27">
        <f t="shared" si="3"/>
        <v>3.2490831611136048</v>
      </c>
      <c r="E27">
        <f t="shared" si="3"/>
        <v>0.3344179376948444</v>
      </c>
      <c r="F27">
        <f t="shared" si="3"/>
        <v>4.0072018959180236</v>
      </c>
      <c r="G27">
        <f t="shared" si="3"/>
        <v>0.63145590445749111</v>
      </c>
    </row>
    <row r="28" spans="1:21">
      <c r="A28" s="24" t="s">
        <v>49</v>
      </c>
      <c r="B28" s="48">
        <f>TDIST(B27,B24, 2)</f>
        <v>1.1844247960825957E-2</v>
      </c>
      <c r="C28" s="48">
        <f>TDIST(C27,C24, 2)</f>
        <v>0.99347479142895856</v>
      </c>
      <c r="D28" s="48">
        <f>TDIST(D27, D24, 2)</f>
        <v>7.7478444930985475E-3</v>
      </c>
      <c r="E28" s="48">
        <f>TDIST(E27, E24, 2)</f>
        <v>0.74786056634104703</v>
      </c>
      <c r="F28" s="48">
        <f>TDIST(F27, F24, 2)</f>
        <v>2.0606708666512067E-3</v>
      </c>
      <c r="G28" s="48">
        <f>TDIST(G27, G24, 2)</f>
        <v>0.54780034125124866</v>
      </c>
    </row>
    <row r="29" spans="1:21">
      <c r="A29" s="47" t="s">
        <v>54</v>
      </c>
      <c r="B29">
        <f t="shared" ref="B29:G29" si="4">B28*3</f>
        <v>3.5532743882477874E-2</v>
      </c>
      <c r="C29">
        <f t="shared" si="4"/>
        <v>2.9804243742868755</v>
      </c>
      <c r="D29">
        <f t="shared" si="4"/>
        <v>2.3243533479295642E-2</v>
      </c>
      <c r="E29">
        <f t="shared" si="4"/>
        <v>2.243581699023141</v>
      </c>
      <c r="F29">
        <f t="shared" si="4"/>
        <v>6.1820125999536204E-3</v>
      </c>
      <c r="G29">
        <f t="shared" si="4"/>
        <v>1.643401023753746</v>
      </c>
    </row>
  </sheetData>
  <mergeCells count="6">
    <mergeCell ref="T6:U6"/>
    <mergeCell ref="B6:C6"/>
    <mergeCell ref="D6:E6"/>
    <mergeCell ref="F6:G6"/>
    <mergeCell ref="P6:Q6"/>
    <mergeCell ref="R6:S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01A9E-ECE3-A440-8BD6-87BD8A85383E}">
  <dimension ref="A2:X52"/>
  <sheetViews>
    <sheetView zoomScale="88" workbookViewId="0">
      <selection activeCell="K27" sqref="K27"/>
    </sheetView>
  </sheetViews>
  <sheetFormatPr defaultColWidth="11" defaultRowHeight="15.75"/>
  <cols>
    <col min="5" max="5" width="17" customWidth="1"/>
    <col min="10" max="10" width="20.625" customWidth="1"/>
    <col min="17" max="17" width="22.125" customWidth="1"/>
    <col min="18" max="18" width="18.5" customWidth="1"/>
    <col min="20" max="20" width="65" customWidth="1"/>
  </cols>
  <sheetData>
    <row r="2" spans="1:24" ht="16.5" thickBot="1"/>
    <row r="3" spans="1:24" ht="16.5" thickBot="1">
      <c r="F3" s="149" t="s">
        <v>8</v>
      </c>
      <c r="G3" s="150"/>
      <c r="H3" s="150"/>
      <c r="I3" s="150"/>
      <c r="J3" s="150"/>
      <c r="K3" s="151"/>
      <c r="L3" s="39"/>
      <c r="M3" s="39"/>
      <c r="N3" s="152" t="s">
        <v>13</v>
      </c>
      <c r="O3" s="153"/>
      <c r="P3" s="153"/>
      <c r="Q3" s="153"/>
      <c r="R3" s="153"/>
      <c r="S3" s="154"/>
    </row>
    <row r="4" spans="1:24" ht="16.5" thickBot="1">
      <c r="A4" s="38" t="s">
        <v>0</v>
      </c>
      <c r="B4" s="7" t="s">
        <v>3</v>
      </c>
      <c r="C4" s="6" t="s">
        <v>1</v>
      </c>
      <c r="D4" s="8" t="s">
        <v>2</v>
      </c>
      <c r="E4" s="4" t="s">
        <v>17</v>
      </c>
      <c r="F4" s="4" t="s">
        <v>9</v>
      </c>
      <c r="G4" s="4" t="s">
        <v>16</v>
      </c>
      <c r="H4" s="3" t="s">
        <v>10</v>
      </c>
      <c r="I4" s="5" t="s">
        <v>11</v>
      </c>
      <c r="J4" s="4" t="s">
        <v>14</v>
      </c>
      <c r="K4" s="4" t="s">
        <v>12</v>
      </c>
      <c r="L4" s="4" t="s">
        <v>33</v>
      </c>
      <c r="M4" s="4" t="s">
        <v>34</v>
      </c>
      <c r="N4" s="4" t="s">
        <v>0</v>
      </c>
      <c r="O4" s="4" t="s">
        <v>9</v>
      </c>
      <c r="P4" s="4" t="s">
        <v>16</v>
      </c>
      <c r="Q4" s="4" t="s">
        <v>10</v>
      </c>
      <c r="R4" s="4" t="s">
        <v>15</v>
      </c>
      <c r="S4" s="40" t="s">
        <v>12</v>
      </c>
      <c r="T4" s="1" t="s">
        <v>32</v>
      </c>
      <c r="U4" s="24"/>
      <c r="V4" s="24"/>
    </row>
    <row r="5" spans="1:24">
      <c r="A5" s="128"/>
      <c r="B5" s="128"/>
      <c r="C5" s="128" t="s">
        <v>4</v>
      </c>
      <c r="D5" s="44" t="s">
        <v>5</v>
      </c>
      <c r="E5" s="9" t="s">
        <v>18</v>
      </c>
      <c r="F5" s="17">
        <v>9</v>
      </c>
      <c r="G5" s="17">
        <v>10</v>
      </c>
      <c r="H5" s="17">
        <v>8</v>
      </c>
      <c r="I5" s="17" t="s">
        <v>9</v>
      </c>
      <c r="J5" s="9">
        <f>(F5-H5)/(F5+G5+H5)</f>
        <v>3.7037037037037035E-2</v>
      </c>
      <c r="K5" s="9"/>
      <c r="L5" s="9">
        <f>(F5-H5)/(F5+G5+H5)</f>
        <v>3.7037037037037035E-2</v>
      </c>
      <c r="M5" s="25"/>
      <c r="N5" s="163"/>
      <c r="O5" s="17"/>
      <c r="P5" s="17"/>
      <c r="Q5" s="17"/>
      <c r="R5" s="9" t="e">
        <f>(O5-Q5)/(O5+Q5)</f>
        <v>#DIV/0!</v>
      </c>
      <c r="S5" s="13"/>
      <c r="T5" s="2"/>
    </row>
    <row r="6" spans="1:24">
      <c r="A6" s="128"/>
      <c r="B6" s="128"/>
      <c r="C6" s="128"/>
      <c r="D6" s="44"/>
      <c r="E6" s="10" t="s">
        <v>19</v>
      </c>
      <c r="F6" s="18">
        <v>15</v>
      </c>
      <c r="G6" s="18">
        <v>3</v>
      </c>
      <c r="H6" s="18">
        <v>10</v>
      </c>
      <c r="I6" s="21" t="s">
        <v>9</v>
      </c>
      <c r="J6" s="22">
        <f>(F6-H6)/(F6+G6+H6)</f>
        <v>0.17857142857142858</v>
      </c>
      <c r="K6" s="10"/>
      <c r="L6" s="26">
        <f>(F6-H6)/(F6+G6+H6)</f>
        <v>0.17857142857142858</v>
      </c>
      <c r="M6" s="26"/>
      <c r="N6" s="156"/>
      <c r="O6" s="18"/>
      <c r="P6" s="18"/>
      <c r="Q6" s="18"/>
      <c r="R6" s="10" t="e">
        <f>(O6-Q6)/(O6+Q6)</f>
        <v>#DIV/0!</v>
      </c>
      <c r="S6" s="14"/>
      <c r="T6" s="2"/>
    </row>
    <row r="7" spans="1:24">
      <c r="A7" s="128"/>
      <c r="B7" s="128"/>
      <c r="C7" s="128"/>
      <c r="D7" s="44"/>
      <c r="E7" s="11" t="s">
        <v>20</v>
      </c>
      <c r="F7" s="19">
        <v>12</v>
      </c>
      <c r="G7" s="19">
        <v>7</v>
      </c>
      <c r="H7" s="19">
        <v>4</v>
      </c>
      <c r="I7" s="19" t="s">
        <v>9</v>
      </c>
      <c r="J7" s="23">
        <f>(F7-H7)/(F7+G7+H7)</f>
        <v>0.34782608695652173</v>
      </c>
      <c r="K7" s="11"/>
      <c r="L7" s="23">
        <f>(F7-H7)/(F7+G7+H7)</f>
        <v>0.34782608695652173</v>
      </c>
      <c r="M7" s="23"/>
      <c r="N7" s="157"/>
      <c r="O7" s="19"/>
      <c r="P7" s="19"/>
      <c r="Q7" s="19"/>
      <c r="R7" s="11" t="e">
        <f>(O7-Q7)/(O7+Q7)</f>
        <v>#DIV/0!</v>
      </c>
      <c r="S7" s="15"/>
      <c r="T7" s="2"/>
    </row>
    <row r="8" spans="1:24">
      <c r="A8" s="164"/>
      <c r="B8" s="164"/>
      <c r="C8" s="124" t="s">
        <v>6</v>
      </c>
      <c r="D8" s="41" t="s">
        <v>7</v>
      </c>
      <c r="E8" s="11" t="s">
        <v>20</v>
      </c>
      <c r="F8" s="19">
        <v>8</v>
      </c>
      <c r="G8" s="19">
        <v>4</v>
      </c>
      <c r="H8" s="19">
        <v>3</v>
      </c>
      <c r="I8" s="19" t="s">
        <v>10</v>
      </c>
      <c r="J8" s="11">
        <f t="shared" ref="J8:J13" si="0">(H8-F8)/(F8+G8+H8)</f>
        <v>-0.33333333333333331</v>
      </c>
      <c r="K8" s="11">
        <f>AVERAGE(J7,J8)</f>
        <v>7.2463768115942073E-3</v>
      </c>
      <c r="L8" s="27">
        <f>(H8-F8)/(F8+G8+H8)</f>
        <v>-0.33333333333333331</v>
      </c>
      <c r="M8" s="27"/>
      <c r="N8" s="170"/>
      <c r="O8" s="35"/>
      <c r="P8" s="35"/>
      <c r="Q8" s="19"/>
      <c r="R8" s="11" t="e">
        <f t="shared" ref="R8:R13" si="1">(Q8-O8)/(O8+Q8)</f>
        <v>#DIV/0!</v>
      </c>
      <c r="S8" s="15" t="e">
        <f>AVERAGE(R7,R8)</f>
        <v>#DIV/0!</v>
      </c>
      <c r="T8" s="33"/>
      <c r="U8" s="34"/>
      <c r="V8" s="34"/>
      <c r="W8" s="34"/>
      <c r="X8" s="34"/>
    </row>
    <row r="9" spans="1:24">
      <c r="A9" s="165"/>
      <c r="B9" s="165"/>
      <c r="C9" s="122"/>
      <c r="D9" s="42"/>
      <c r="E9" s="10" t="s">
        <v>19</v>
      </c>
      <c r="F9" s="18">
        <v>6</v>
      </c>
      <c r="G9" s="18">
        <v>16</v>
      </c>
      <c r="H9" s="18">
        <v>3</v>
      </c>
      <c r="I9" s="18" t="s">
        <v>10</v>
      </c>
      <c r="J9" s="10">
        <f t="shared" si="0"/>
        <v>-0.12</v>
      </c>
      <c r="K9" s="10">
        <f>AVERAGE(J6,J9)</f>
        <v>2.928571428571429E-2</v>
      </c>
      <c r="L9" s="26">
        <f>(H9-F9)/(F9+G9+H9)</f>
        <v>-0.12</v>
      </c>
      <c r="M9" s="26"/>
      <c r="N9" s="171"/>
      <c r="O9" s="37"/>
      <c r="P9" s="37"/>
      <c r="Q9" s="18"/>
      <c r="R9" s="10" t="e">
        <f t="shared" si="1"/>
        <v>#DIV/0!</v>
      </c>
      <c r="S9" s="14" t="e">
        <f>AVERAGE(R6,R9)</f>
        <v>#DIV/0!</v>
      </c>
      <c r="T9" s="33"/>
      <c r="U9" s="34"/>
      <c r="V9" s="34"/>
      <c r="W9" s="34"/>
      <c r="X9" s="34"/>
    </row>
    <row r="10" spans="1:24">
      <c r="A10" s="166"/>
      <c r="B10" s="166"/>
      <c r="C10" s="123"/>
      <c r="D10" s="43"/>
      <c r="E10" s="12" t="s">
        <v>18</v>
      </c>
      <c r="F10" s="20">
        <v>6</v>
      </c>
      <c r="G10" s="20">
        <v>12</v>
      </c>
      <c r="H10" s="20">
        <v>11</v>
      </c>
      <c r="I10" s="20" t="s">
        <v>10</v>
      </c>
      <c r="J10" s="12">
        <f t="shared" si="0"/>
        <v>0.17241379310344829</v>
      </c>
      <c r="K10" s="12">
        <f>(AVERAGE(J10,J5))</f>
        <v>0.10472541507024266</v>
      </c>
      <c r="L10" s="9"/>
      <c r="M10" s="9"/>
      <c r="N10" s="172"/>
      <c r="O10" s="31"/>
      <c r="P10" s="31"/>
      <c r="Q10" s="20"/>
      <c r="R10" s="12" t="e">
        <f t="shared" si="1"/>
        <v>#DIV/0!</v>
      </c>
      <c r="S10" s="16" t="e">
        <f>AVERAGE(R5,R10)</f>
        <v>#DIV/0!</v>
      </c>
      <c r="T10" s="33"/>
      <c r="U10" s="34"/>
      <c r="V10" s="34"/>
      <c r="W10" s="34"/>
      <c r="X10" s="34"/>
    </row>
    <row r="11" spans="1:24">
      <c r="A11" s="124"/>
      <c r="B11" s="124"/>
      <c r="C11" s="124" t="s">
        <v>21</v>
      </c>
      <c r="D11" s="41" t="s">
        <v>27</v>
      </c>
      <c r="E11" s="10" t="s">
        <v>19</v>
      </c>
      <c r="F11" s="18">
        <v>16</v>
      </c>
      <c r="G11" s="18">
        <v>11</v>
      </c>
      <c r="H11" s="18">
        <v>6</v>
      </c>
      <c r="I11" s="18" t="s">
        <v>10</v>
      </c>
      <c r="J11" s="10">
        <f t="shared" si="0"/>
        <v>-0.30303030303030304</v>
      </c>
      <c r="K11" s="10"/>
      <c r="L11" s="26">
        <f>(H11-F11)/(F11+G11+H11)</f>
        <v>-0.30303030303030304</v>
      </c>
      <c r="M11" s="26"/>
      <c r="N11" s="162"/>
      <c r="O11" s="18"/>
      <c r="P11" s="18"/>
      <c r="Q11" s="18"/>
      <c r="R11" s="10" t="e">
        <f t="shared" si="1"/>
        <v>#DIV/0!</v>
      </c>
      <c r="S11" s="14"/>
      <c r="T11" s="2"/>
    </row>
    <row r="12" spans="1:24">
      <c r="A12" s="122"/>
      <c r="B12" s="122"/>
      <c r="C12" s="122"/>
      <c r="D12" s="42"/>
      <c r="E12" s="12" t="s">
        <v>18</v>
      </c>
      <c r="F12" s="20">
        <v>23</v>
      </c>
      <c r="G12" s="20">
        <v>0</v>
      </c>
      <c r="H12" s="20">
        <v>3</v>
      </c>
      <c r="I12" s="20" t="s">
        <v>10</v>
      </c>
      <c r="J12" s="12">
        <f t="shared" si="0"/>
        <v>-0.76923076923076927</v>
      </c>
      <c r="K12" s="12"/>
      <c r="L12" s="25">
        <f>(H12-F12)/(F12+G12+H12)</f>
        <v>-0.76923076923076927</v>
      </c>
      <c r="M12" s="25"/>
      <c r="N12" s="156"/>
      <c r="O12" s="20"/>
      <c r="P12" s="20"/>
      <c r="Q12" s="20"/>
      <c r="R12" s="12" t="e">
        <f t="shared" si="1"/>
        <v>#DIV/0!</v>
      </c>
      <c r="S12" s="16"/>
      <c r="T12" s="2"/>
    </row>
    <row r="13" spans="1:24">
      <c r="A13" s="123"/>
      <c r="B13" s="123"/>
      <c r="C13" s="123"/>
      <c r="D13" s="43"/>
      <c r="E13" s="11" t="s">
        <v>20</v>
      </c>
      <c r="F13" s="19">
        <v>6</v>
      </c>
      <c r="G13" s="19">
        <v>15</v>
      </c>
      <c r="H13" s="19">
        <v>5</v>
      </c>
      <c r="I13" s="19" t="s">
        <v>10</v>
      </c>
      <c r="J13" s="11">
        <f t="shared" si="0"/>
        <v>-3.8461538461538464E-2</v>
      </c>
      <c r="K13" s="11"/>
      <c r="L13" s="23">
        <f>(H13-F13)/(F13+G13+H13)</f>
        <v>-3.8461538461538464E-2</v>
      </c>
      <c r="M13" s="23"/>
      <c r="N13" s="157"/>
      <c r="O13" s="19"/>
      <c r="P13" s="19"/>
      <c r="Q13" s="19"/>
      <c r="R13" s="11" t="e">
        <f t="shared" si="1"/>
        <v>#DIV/0!</v>
      </c>
      <c r="S13" s="15"/>
      <c r="T13" s="2"/>
    </row>
    <row r="14" spans="1:24">
      <c r="A14" s="164"/>
      <c r="B14" s="164"/>
      <c r="C14" s="124" t="s">
        <v>22</v>
      </c>
      <c r="D14" s="41" t="s">
        <v>28</v>
      </c>
      <c r="E14" s="12" t="s">
        <v>18</v>
      </c>
      <c r="F14" s="20">
        <v>14</v>
      </c>
      <c r="G14" s="20">
        <v>11</v>
      </c>
      <c r="H14" s="20">
        <v>7</v>
      </c>
      <c r="I14" s="20" t="s">
        <v>9</v>
      </c>
      <c r="J14" s="12">
        <f>(F14-H14)/(F14+H14)</f>
        <v>0.33333333333333331</v>
      </c>
      <c r="K14" s="12">
        <f>AVERAGE(J12,J14)</f>
        <v>-0.21794871794871798</v>
      </c>
      <c r="L14" s="28">
        <f>(F14-H14)/(F14+G14+H14)</f>
        <v>0.21875</v>
      </c>
      <c r="M14" s="28">
        <f>AVERAGE(L12,L14)</f>
        <v>-0.27524038461538464</v>
      </c>
      <c r="N14" s="167"/>
      <c r="O14" s="31"/>
      <c r="P14" s="31"/>
      <c r="Q14" s="20"/>
      <c r="R14" s="12" t="e">
        <f>(O14-Q14)/(O14+Q14)</f>
        <v>#DIV/0!</v>
      </c>
      <c r="S14" s="16" t="e">
        <f>AVERAGE(R12,R14)</f>
        <v>#DIV/0!</v>
      </c>
      <c r="T14" s="33"/>
      <c r="U14" s="34"/>
      <c r="V14" s="34"/>
      <c r="W14" s="34"/>
      <c r="X14" s="34"/>
    </row>
    <row r="15" spans="1:24">
      <c r="A15" s="165"/>
      <c r="B15" s="165"/>
      <c r="C15" s="122"/>
      <c r="D15" s="42"/>
      <c r="E15" s="11" t="s">
        <v>20</v>
      </c>
      <c r="F15" s="19">
        <v>3</v>
      </c>
      <c r="G15" s="19">
        <v>20</v>
      </c>
      <c r="H15" s="19">
        <v>3</v>
      </c>
      <c r="I15" s="19" t="s">
        <v>9</v>
      </c>
      <c r="J15" s="11">
        <f>(F15-H15)/(F15+H15)</f>
        <v>0</v>
      </c>
      <c r="K15" s="11">
        <f>AVERAGE(J13,J15)</f>
        <v>-1.9230769230769232E-2</v>
      </c>
      <c r="L15" s="29"/>
      <c r="M15" s="29"/>
      <c r="N15" s="168"/>
      <c r="O15" s="35"/>
      <c r="P15" s="35"/>
      <c r="Q15" s="19"/>
      <c r="R15" s="11" t="e">
        <f>(O15-Q15)/(O15+Q15)</f>
        <v>#DIV/0!</v>
      </c>
      <c r="S15" s="15" t="e">
        <f>AVERAGE(R13,R15)</f>
        <v>#DIV/0!</v>
      </c>
      <c r="T15" s="33"/>
      <c r="U15" s="34"/>
      <c r="V15" s="34"/>
      <c r="W15" s="34"/>
      <c r="X15" s="34"/>
    </row>
    <row r="16" spans="1:24">
      <c r="A16" s="166"/>
      <c r="B16" s="166"/>
      <c r="C16" s="123"/>
      <c r="D16" s="43"/>
      <c r="E16" s="10" t="s">
        <v>19</v>
      </c>
      <c r="F16" s="18">
        <v>10</v>
      </c>
      <c r="G16" s="18">
        <v>11</v>
      </c>
      <c r="H16" s="18">
        <v>9</v>
      </c>
      <c r="I16" s="18" t="s">
        <v>9</v>
      </c>
      <c r="J16" s="10">
        <f>(F16-H16)/(F16+G16+H16)</f>
        <v>3.3333333333333333E-2</v>
      </c>
      <c r="K16" s="10">
        <f>AVERAGE(J11,J16)</f>
        <v>-0.13484848484848486</v>
      </c>
      <c r="L16" s="22">
        <f>(F16-H16)/(F16+G16+H16)</f>
        <v>3.3333333333333333E-2</v>
      </c>
      <c r="M16" s="22">
        <f>AVERAGE(L11,L16)</f>
        <v>-0.13484848484848486</v>
      </c>
      <c r="N16" s="169"/>
      <c r="O16" s="37"/>
      <c r="P16" s="37"/>
      <c r="Q16" s="18"/>
      <c r="R16" s="10" t="e">
        <f>(O16-Q16)/(O16+Q16)</f>
        <v>#DIV/0!</v>
      </c>
      <c r="S16" s="14" t="e">
        <f>AVERAGE(R11,R16)</f>
        <v>#DIV/0!</v>
      </c>
      <c r="T16" s="33"/>
      <c r="U16" s="34"/>
      <c r="V16" s="34"/>
      <c r="W16" s="34"/>
      <c r="X16" s="34"/>
    </row>
    <row r="17" spans="1:24">
      <c r="A17" s="164"/>
      <c r="B17" s="164"/>
      <c r="C17" s="124" t="s">
        <v>23</v>
      </c>
      <c r="D17" s="41" t="s">
        <v>29</v>
      </c>
      <c r="E17" s="10" t="s">
        <v>19</v>
      </c>
      <c r="F17" s="18">
        <v>12</v>
      </c>
      <c r="G17" s="18">
        <v>6</v>
      </c>
      <c r="H17" s="18">
        <v>6</v>
      </c>
      <c r="I17" s="18" t="s">
        <v>9</v>
      </c>
      <c r="J17" s="10">
        <f>(F17-H17)/(F17+G17+H17)</f>
        <v>0.25</v>
      </c>
      <c r="K17" s="10"/>
      <c r="L17" s="22">
        <f>(F17-H17)/(F17+G17+H17)</f>
        <v>0.25</v>
      </c>
      <c r="M17" s="26"/>
      <c r="N17" s="167"/>
      <c r="O17" s="37"/>
      <c r="P17" s="37"/>
      <c r="Q17" s="18"/>
      <c r="R17" s="10"/>
      <c r="S17" s="14"/>
      <c r="T17" s="33"/>
      <c r="U17" s="34"/>
      <c r="V17" s="34"/>
      <c r="W17" s="34"/>
      <c r="X17" s="34"/>
    </row>
    <row r="18" spans="1:24">
      <c r="A18" s="165"/>
      <c r="B18" s="165"/>
      <c r="C18" s="122"/>
      <c r="D18" s="42"/>
      <c r="E18" s="11" t="s">
        <v>20</v>
      </c>
      <c r="F18" s="19">
        <v>1</v>
      </c>
      <c r="G18" s="19">
        <v>12</v>
      </c>
      <c r="H18" s="19">
        <v>3</v>
      </c>
      <c r="I18" s="19" t="s">
        <v>9</v>
      </c>
      <c r="J18" s="11">
        <f>(F18-H18)/(F18+G18+H18)</f>
        <v>-0.125</v>
      </c>
      <c r="K18" s="11"/>
      <c r="L18" s="29">
        <f>(F18-H18)/(F18+G18+H18)</f>
        <v>-0.125</v>
      </c>
      <c r="M18" s="29"/>
      <c r="N18" s="168"/>
      <c r="O18" s="35"/>
      <c r="P18" s="35"/>
      <c r="Q18" s="35"/>
      <c r="R18" s="11" t="e">
        <f>(O18-Q18)/(O18+Q18)</f>
        <v>#DIV/0!</v>
      </c>
      <c r="S18" s="36"/>
      <c r="T18" s="33"/>
      <c r="U18" s="34"/>
      <c r="V18" s="34"/>
      <c r="W18" s="34"/>
      <c r="X18" s="34"/>
    </row>
    <row r="19" spans="1:24">
      <c r="A19" s="166"/>
      <c r="B19" s="166"/>
      <c r="C19" s="123"/>
      <c r="D19" s="43"/>
      <c r="E19" s="12" t="s">
        <v>18</v>
      </c>
      <c r="F19" s="20">
        <v>10</v>
      </c>
      <c r="G19" s="20">
        <v>9</v>
      </c>
      <c r="H19" s="20">
        <v>4</v>
      </c>
      <c r="I19" s="20" t="s">
        <v>9</v>
      </c>
      <c r="J19" s="12">
        <f>(F19-H19)/(F19+G19+H19)</f>
        <v>0.2608695652173913</v>
      </c>
      <c r="K19" s="12"/>
      <c r="L19" s="9"/>
      <c r="M19" s="9"/>
      <c r="N19" s="169"/>
      <c r="O19" s="31"/>
      <c r="P19" s="31"/>
      <c r="Q19" s="31"/>
      <c r="R19" s="30"/>
      <c r="S19" s="32"/>
      <c r="T19" s="33"/>
      <c r="U19" s="34"/>
      <c r="V19" s="34"/>
      <c r="W19" s="34"/>
      <c r="X19" s="34"/>
    </row>
    <row r="20" spans="1:24">
      <c r="A20" s="124"/>
      <c r="B20" s="124"/>
      <c r="C20" s="124" t="s">
        <v>24</v>
      </c>
      <c r="D20" s="41" t="s">
        <v>30</v>
      </c>
      <c r="E20" s="11" t="s">
        <v>20</v>
      </c>
      <c r="F20" s="19">
        <v>8</v>
      </c>
      <c r="G20" s="19">
        <v>8</v>
      </c>
      <c r="H20" s="19">
        <v>5</v>
      </c>
      <c r="I20" s="19" t="s">
        <v>10</v>
      </c>
      <c r="J20" s="11">
        <f t="shared" ref="J20:J25" si="2">(H20-F20)/(F20+G20+H20)</f>
        <v>-0.14285714285714285</v>
      </c>
      <c r="K20" s="11">
        <f>AVERAGE(J18,J20)</f>
        <v>-0.13392857142857142</v>
      </c>
      <c r="L20" s="27">
        <f t="shared" ref="L20:L25" si="3">(H20-F20)/(F20+G20+H20)</f>
        <v>-0.14285714285714285</v>
      </c>
      <c r="M20" s="27"/>
      <c r="N20" s="159"/>
      <c r="O20" s="19"/>
      <c r="P20" s="19"/>
      <c r="Q20" s="19"/>
      <c r="R20" s="11" t="e">
        <f>(Q20-O20)/(O20+Q20)</f>
        <v>#DIV/0!</v>
      </c>
      <c r="S20" s="15" t="e">
        <f>AVERAGE(R18,R20)</f>
        <v>#DIV/0!</v>
      </c>
      <c r="T20" s="2"/>
    </row>
    <row r="21" spans="1:24">
      <c r="A21" s="122"/>
      <c r="B21" s="122"/>
      <c r="C21" s="122"/>
      <c r="D21" s="42"/>
      <c r="E21" s="12" t="s">
        <v>18</v>
      </c>
      <c r="F21" s="20">
        <v>17</v>
      </c>
      <c r="G21" s="20">
        <v>3</v>
      </c>
      <c r="H21" s="20">
        <v>10</v>
      </c>
      <c r="I21" s="20" t="s">
        <v>10</v>
      </c>
      <c r="J21" s="12">
        <f t="shared" si="2"/>
        <v>-0.23333333333333334</v>
      </c>
      <c r="K21" s="12">
        <f>AVERAGE(J21,J19)</f>
        <v>1.376811594202898E-2</v>
      </c>
      <c r="L21" s="25">
        <f t="shared" si="3"/>
        <v>-0.23333333333333334</v>
      </c>
      <c r="M21" s="25"/>
      <c r="N21" s="160"/>
      <c r="O21" s="20"/>
      <c r="P21" s="20"/>
      <c r="Q21" s="20"/>
      <c r="R21" s="12" t="e">
        <f>(Q21-O21)/(O21+Q21)</f>
        <v>#DIV/0!</v>
      </c>
      <c r="S21" s="16"/>
      <c r="T21" s="2"/>
    </row>
    <row r="22" spans="1:24">
      <c r="A22" s="123"/>
      <c r="B22" s="123"/>
      <c r="C22" s="123"/>
      <c r="D22" s="43"/>
      <c r="E22" s="10" t="s">
        <v>19</v>
      </c>
      <c r="F22" s="18">
        <v>11</v>
      </c>
      <c r="G22" s="18">
        <v>2</v>
      </c>
      <c r="H22" s="18">
        <v>6</v>
      </c>
      <c r="I22" s="18" t="s">
        <v>10</v>
      </c>
      <c r="J22" s="10">
        <f t="shared" si="2"/>
        <v>-0.26315789473684209</v>
      </c>
      <c r="K22" s="10">
        <f>AVERAGE(J17,J22)</f>
        <v>-6.5789473684210453E-3</v>
      </c>
      <c r="L22" s="22">
        <f t="shared" si="3"/>
        <v>-0.26315789473684209</v>
      </c>
      <c r="M22" s="22"/>
      <c r="N22" s="161"/>
      <c r="O22" s="18"/>
      <c r="P22" s="18"/>
      <c r="Q22" s="18"/>
      <c r="R22" s="10" t="e">
        <f>(Q22-O22)/(O22+Q22)</f>
        <v>#DIV/0!</v>
      </c>
      <c r="S22" s="14"/>
      <c r="T22" s="2"/>
    </row>
    <row r="23" spans="1:24">
      <c r="A23" s="124"/>
      <c r="B23" s="124"/>
      <c r="C23" s="124" t="s">
        <v>25</v>
      </c>
      <c r="D23" s="41" t="s">
        <v>7</v>
      </c>
      <c r="E23" s="11" t="s">
        <v>20</v>
      </c>
      <c r="F23" s="19">
        <v>11</v>
      </c>
      <c r="G23" s="19">
        <v>4</v>
      </c>
      <c r="H23" s="19">
        <v>3</v>
      </c>
      <c r="I23" s="19" t="s">
        <v>10</v>
      </c>
      <c r="J23" s="11">
        <f t="shared" si="2"/>
        <v>-0.44444444444444442</v>
      </c>
      <c r="K23" s="11"/>
      <c r="L23" s="27">
        <f t="shared" si="3"/>
        <v>-0.44444444444444442</v>
      </c>
      <c r="M23" s="27"/>
      <c r="N23" s="159"/>
      <c r="O23" s="19"/>
      <c r="P23" s="19"/>
      <c r="Q23" s="19"/>
      <c r="R23" s="11" t="e">
        <f t="shared" ref="R23:R28" si="4">(Q23-O23)/(O23+Q23)</f>
        <v>#DIV/0!</v>
      </c>
      <c r="S23" s="15"/>
      <c r="T23" s="2"/>
    </row>
    <row r="24" spans="1:24">
      <c r="A24" s="122"/>
      <c r="B24" s="122"/>
      <c r="C24" s="122"/>
      <c r="D24" s="42"/>
      <c r="E24" s="10" t="s">
        <v>19</v>
      </c>
      <c r="F24" s="18">
        <v>6</v>
      </c>
      <c r="G24" s="18">
        <v>14</v>
      </c>
      <c r="H24" s="18">
        <v>2</v>
      </c>
      <c r="I24" s="18" t="s">
        <v>10</v>
      </c>
      <c r="J24" s="10">
        <f t="shared" si="2"/>
        <v>-0.18181818181818182</v>
      </c>
      <c r="K24" s="10"/>
      <c r="L24" s="26">
        <f t="shared" si="3"/>
        <v>-0.18181818181818182</v>
      </c>
      <c r="M24" s="26"/>
      <c r="N24" s="160"/>
      <c r="O24" s="18"/>
      <c r="P24" s="18"/>
      <c r="Q24" s="18"/>
      <c r="R24" s="10" t="e">
        <f t="shared" si="4"/>
        <v>#DIV/0!</v>
      </c>
      <c r="S24" s="14"/>
      <c r="T24" s="2"/>
    </row>
    <row r="25" spans="1:24">
      <c r="A25" s="123"/>
      <c r="B25" s="123"/>
      <c r="C25" s="123"/>
      <c r="D25" s="43"/>
      <c r="E25" s="12" t="s">
        <v>18</v>
      </c>
      <c r="F25" s="20">
        <v>9</v>
      </c>
      <c r="G25" s="20">
        <v>2</v>
      </c>
      <c r="H25" s="20">
        <v>6</v>
      </c>
      <c r="I25" s="20" t="s">
        <v>10</v>
      </c>
      <c r="J25" s="12">
        <f t="shared" si="2"/>
        <v>-0.17647058823529413</v>
      </c>
      <c r="K25" s="12"/>
      <c r="L25" s="9">
        <f t="shared" si="3"/>
        <v>-0.17647058823529413</v>
      </c>
      <c r="M25" s="9"/>
      <c r="N25" s="161"/>
      <c r="O25" s="20"/>
      <c r="P25" s="20"/>
      <c r="Q25" s="20"/>
      <c r="R25" s="12" t="e">
        <f t="shared" si="4"/>
        <v>#DIV/0!</v>
      </c>
      <c r="S25" s="16"/>
      <c r="T25" s="2"/>
    </row>
    <row r="26" spans="1:24">
      <c r="A26" s="124"/>
      <c r="B26" s="124"/>
      <c r="C26" s="124" t="s">
        <v>26</v>
      </c>
      <c r="D26" s="124" t="s">
        <v>31</v>
      </c>
      <c r="E26" s="12" t="s">
        <v>18</v>
      </c>
      <c r="F26" s="20">
        <v>9</v>
      </c>
      <c r="G26" s="20">
        <v>2</v>
      </c>
      <c r="H26" s="20">
        <v>3</v>
      </c>
      <c r="I26" s="20" t="s">
        <v>9</v>
      </c>
      <c r="J26" s="12">
        <f>(F26-H26)/(F26+G26+H26)</f>
        <v>0.42857142857142855</v>
      </c>
      <c r="K26" s="12">
        <f>AVERAGE(J25:J26)</f>
        <v>0.12605042016806722</v>
      </c>
      <c r="L26" s="28">
        <f>(F26-H26)/(F26+G26+H26)</f>
        <v>0.42857142857142855</v>
      </c>
      <c r="M26" s="28">
        <f>AVERAGE(L25,L26)</f>
        <v>0.12605042016806722</v>
      </c>
      <c r="N26" s="159"/>
      <c r="O26" s="20"/>
      <c r="P26" s="20"/>
      <c r="Q26" s="20"/>
      <c r="R26" s="12" t="e">
        <f t="shared" si="4"/>
        <v>#DIV/0!</v>
      </c>
      <c r="S26" s="16"/>
      <c r="T26" s="2"/>
    </row>
    <row r="27" spans="1:24">
      <c r="A27" s="122"/>
      <c r="B27" s="122"/>
      <c r="C27" s="122"/>
      <c r="D27" s="122"/>
      <c r="E27" s="10" t="s">
        <v>19</v>
      </c>
      <c r="F27" s="18">
        <v>4</v>
      </c>
      <c r="G27" s="18">
        <v>12</v>
      </c>
      <c r="H27" s="18">
        <v>3</v>
      </c>
      <c r="I27" s="18" t="s">
        <v>9</v>
      </c>
      <c r="J27" s="10">
        <f>(F27-H27)/(F27+G27+H27)</f>
        <v>5.2631578947368418E-2</v>
      </c>
      <c r="K27" s="10">
        <f>AVERAGE(J24,J27)</f>
        <v>-6.4593301435406703E-2</v>
      </c>
      <c r="L27" s="26">
        <f>(F27-H27)/(F27+G27+H27)</f>
        <v>5.2631578947368418E-2</v>
      </c>
      <c r="M27" s="26">
        <f>AVERAGE(L24,L27)</f>
        <v>-6.4593301435406703E-2</v>
      </c>
      <c r="N27" s="160"/>
      <c r="O27" s="18"/>
      <c r="P27" s="18"/>
      <c r="Q27" s="18"/>
      <c r="R27" s="10" t="e">
        <f t="shared" si="4"/>
        <v>#DIV/0!</v>
      </c>
      <c r="S27" s="14"/>
      <c r="T27" s="2"/>
    </row>
    <row r="28" spans="1:24" ht="16.5" thickBot="1">
      <c r="A28" s="123"/>
      <c r="B28" s="123"/>
      <c r="C28" s="123"/>
      <c r="D28" s="123"/>
      <c r="E28" s="11" t="s">
        <v>20</v>
      </c>
      <c r="F28" s="19">
        <v>5</v>
      </c>
      <c r="G28" s="19">
        <v>9</v>
      </c>
      <c r="H28" s="19">
        <v>6</v>
      </c>
      <c r="I28" s="19" t="s">
        <v>9</v>
      </c>
      <c r="J28" s="11">
        <f>(F28-H28)/(F28+G28+H28)</f>
        <v>-0.05</v>
      </c>
      <c r="K28" s="11">
        <f>AVERAGE(J23,J28)</f>
        <v>-0.2472222222222222</v>
      </c>
      <c r="L28" s="23">
        <f>(F28-H28)/(F28+G28+H28)</f>
        <v>-0.05</v>
      </c>
      <c r="M28" s="23">
        <f>AVERAGE(L23,L28)</f>
        <v>-0.2472222222222222</v>
      </c>
      <c r="N28" s="161"/>
      <c r="O28" s="19"/>
      <c r="P28" s="19"/>
      <c r="Q28" s="19"/>
      <c r="R28" s="11" t="e">
        <f t="shared" si="4"/>
        <v>#DIV/0!</v>
      </c>
      <c r="S28" s="15"/>
      <c r="T28" s="2"/>
    </row>
    <row r="29" spans="1:24">
      <c r="A29" s="128"/>
      <c r="B29" s="128"/>
      <c r="C29" s="128" t="s">
        <v>4</v>
      </c>
      <c r="D29" s="128" t="s">
        <v>28</v>
      </c>
      <c r="E29" s="9" t="s">
        <v>18</v>
      </c>
      <c r="F29" s="17"/>
      <c r="G29" s="17"/>
      <c r="H29" s="17"/>
      <c r="I29" s="17" t="s">
        <v>9</v>
      </c>
      <c r="J29" s="9" t="e">
        <f>(F29-H29)/(F29+H29)</f>
        <v>#DIV/0!</v>
      </c>
      <c r="K29" s="9"/>
      <c r="L29" s="25" t="e">
        <f t="shared" ref="L29:L31" si="5">(F29-H29)/(F29+G29+H29)</f>
        <v>#DIV/0!</v>
      </c>
      <c r="M29" s="25"/>
      <c r="N29" s="163"/>
      <c r="O29" s="17"/>
      <c r="P29" s="17"/>
      <c r="Q29" s="17"/>
      <c r="R29" s="9" t="e">
        <f>(O29-Q29)/(O29+Q29)</f>
        <v>#DIV/0!</v>
      </c>
      <c r="S29" s="13"/>
      <c r="T29" s="2"/>
    </row>
    <row r="30" spans="1:24">
      <c r="A30" s="128"/>
      <c r="B30" s="128"/>
      <c r="C30" s="128"/>
      <c r="D30" s="128"/>
      <c r="E30" s="10" t="s">
        <v>19</v>
      </c>
      <c r="F30" s="18"/>
      <c r="G30" s="18"/>
      <c r="H30" s="18"/>
      <c r="I30" s="21" t="s">
        <v>9</v>
      </c>
      <c r="J30" s="22" t="e">
        <f t="shared" ref="J30:J31" si="6">(F30-H30)/(F30+H30)</f>
        <v>#DIV/0!</v>
      </c>
      <c r="K30" s="10"/>
      <c r="L30" s="10" t="e">
        <f t="shared" si="5"/>
        <v>#DIV/0!</v>
      </c>
      <c r="M30" s="10"/>
      <c r="N30" s="156"/>
      <c r="O30" s="18"/>
      <c r="P30" s="18"/>
      <c r="Q30" s="18"/>
      <c r="R30" s="10" t="e">
        <f>(O30-Q30)/(O30+Q30)</f>
        <v>#DIV/0!</v>
      </c>
      <c r="S30" s="14"/>
      <c r="T30" s="2"/>
    </row>
    <row r="31" spans="1:24">
      <c r="A31" s="128"/>
      <c r="B31" s="128"/>
      <c r="C31" s="128"/>
      <c r="D31" s="128"/>
      <c r="E31" s="11" t="s">
        <v>20</v>
      </c>
      <c r="F31" s="19"/>
      <c r="G31" s="19"/>
      <c r="H31" s="19"/>
      <c r="I31" s="19" t="s">
        <v>9</v>
      </c>
      <c r="J31" s="23" t="e">
        <f t="shared" si="6"/>
        <v>#DIV/0!</v>
      </c>
      <c r="K31" s="11"/>
      <c r="L31" s="11" t="e">
        <f t="shared" si="5"/>
        <v>#DIV/0!</v>
      </c>
      <c r="M31" s="11"/>
      <c r="N31" s="157"/>
      <c r="O31" s="19"/>
      <c r="P31" s="19"/>
      <c r="Q31" s="19"/>
      <c r="R31" s="11" t="e">
        <f>(O31-Q31)/(O31+Q31)</f>
        <v>#DIV/0!</v>
      </c>
      <c r="S31" s="15"/>
      <c r="T31" s="2"/>
    </row>
    <row r="32" spans="1:24">
      <c r="A32" s="124"/>
      <c r="B32" s="124"/>
      <c r="C32" s="124" t="s">
        <v>6</v>
      </c>
      <c r="D32" s="124" t="s">
        <v>5</v>
      </c>
      <c r="E32" s="11" t="s">
        <v>20</v>
      </c>
      <c r="F32" s="19"/>
      <c r="G32" s="19"/>
      <c r="H32" s="19"/>
      <c r="I32" s="19" t="s">
        <v>10</v>
      </c>
      <c r="J32" s="11" t="e">
        <f>(H32-F32)/(F32+H32)</f>
        <v>#DIV/0!</v>
      </c>
      <c r="K32" s="11" t="e">
        <f>AVERAGE(J31,J32)</f>
        <v>#DIV/0!</v>
      </c>
      <c r="L32" s="11" t="e">
        <f>(H32-F32)/(F32+G32+H32)</f>
        <v>#DIV/0!</v>
      </c>
      <c r="M32" s="11"/>
      <c r="N32" s="162"/>
      <c r="O32" s="19"/>
      <c r="P32" s="19"/>
      <c r="Q32" s="19"/>
      <c r="R32" s="11" t="e">
        <f t="shared" ref="R32:R37" si="7">(Q32-O32)/(O32+Q32)</f>
        <v>#DIV/0!</v>
      </c>
      <c r="S32" s="15" t="e">
        <f>AVERAGE(R31,R32)</f>
        <v>#DIV/0!</v>
      </c>
      <c r="T32" s="2"/>
    </row>
    <row r="33" spans="1:20">
      <c r="A33" s="122"/>
      <c r="B33" s="122"/>
      <c r="C33" s="122"/>
      <c r="D33" s="122"/>
      <c r="E33" s="10" t="s">
        <v>19</v>
      </c>
      <c r="F33" s="18"/>
      <c r="G33" s="18"/>
      <c r="H33" s="18"/>
      <c r="I33" s="18" t="s">
        <v>10</v>
      </c>
      <c r="J33" s="10" t="e">
        <f t="shared" ref="J33" si="8">(H33-F33)/(F33+H33)</f>
        <v>#DIV/0!</v>
      </c>
      <c r="K33" s="10" t="e">
        <f>AVERAGE(J30,J33)</f>
        <v>#DIV/0!</v>
      </c>
      <c r="L33" s="10" t="e">
        <f>(H33-F33)/(F33+G33+H33)</f>
        <v>#DIV/0!</v>
      </c>
      <c r="M33" s="10"/>
      <c r="N33" s="156"/>
      <c r="O33" s="18"/>
      <c r="P33" s="18"/>
      <c r="Q33" s="18"/>
      <c r="R33" s="10" t="e">
        <f t="shared" si="7"/>
        <v>#DIV/0!</v>
      </c>
      <c r="S33" s="14" t="e">
        <f>AVERAGE(R30,R33)</f>
        <v>#DIV/0!</v>
      </c>
      <c r="T33" s="2"/>
    </row>
    <row r="34" spans="1:20">
      <c r="A34" s="123"/>
      <c r="B34" s="123"/>
      <c r="C34" s="123"/>
      <c r="D34" s="123"/>
      <c r="E34" s="12" t="s">
        <v>18</v>
      </c>
      <c r="F34" s="20"/>
      <c r="G34" s="20"/>
      <c r="H34" s="20"/>
      <c r="I34" s="20" t="s">
        <v>10</v>
      </c>
      <c r="J34" s="12"/>
      <c r="K34" s="12"/>
      <c r="L34" s="12"/>
      <c r="M34" s="12"/>
      <c r="N34" s="157"/>
      <c r="O34" s="20"/>
      <c r="P34" s="20"/>
      <c r="Q34" s="20"/>
      <c r="R34" s="12" t="e">
        <f t="shared" si="7"/>
        <v>#DIV/0!</v>
      </c>
      <c r="S34" s="16" t="e">
        <f>AVERAGE(R29,R34)</f>
        <v>#DIV/0!</v>
      </c>
      <c r="T34" s="2"/>
    </row>
    <row r="35" spans="1:20">
      <c r="A35" s="124"/>
      <c r="B35" s="124"/>
      <c r="C35" s="124" t="s">
        <v>21</v>
      </c>
      <c r="D35" s="124" t="s">
        <v>30</v>
      </c>
      <c r="E35" s="10" t="s">
        <v>19</v>
      </c>
      <c r="F35" s="18"/>
      <c r="G35" s="18"/>
      <c r="H35" s="18"/>
      <c r="I35" s="18" t="s">
        <v>10</v>
      </c>
      <c r="J35" s="10" t="e">
        <f t="shared" ref="J35:J37" si="9">(H35-F35)/(F35+H35)</f>
        <v>#DIV/0!</v>
      </c>
      <c r="K35" s="10"/>
      <c r="L35" s="10" t="e">
        <f>(H35-F35)/(F35+G35+H35)</f>
        <v>#DIV/0!</v>
      </c>
      <c r="M35" s="10"/>
      <c r="N35" s="162"/>
      <c r="O35" s="18"/>
      <c r="P35" s="18"/>
      <c r="Q35" s="18"/>
      <c r="R35" s="10" t="e">
        <f t="shared" si="7"/>
        <v>#DIV/0!</v>
      </c>
      <c r="S35" s="14"/>
      <c r="T35" s="2"/>
    </row>
    <row r="36" spans="1:20">
      <c r="A36" s="122"/>
      <c r="B36" s="122"/>
      <c r="C36" s="122"/>
      <c r="D36" s="122"/>
      <c r="E36" s="12" t="s">
        <v>18</v>
      </c>
      <c r="F36" s="20"/>
      <c r="G36" s="20"/>
      <c r="H36" s="20"/>
      <c r="I36" s="20" t="s">
        <v>10</v>
      </c>
      <c r="J36" s="12" t="e">
        <f t="shared" si="9"/>
        <v>#DIV/0!</v>
      </c>
      <c r="K36" s="12"/>
      <c r="L36" s="12" t="e">
        <f>(H36-F36)/(F36+G36+H36)</f>
        <v>#DIV/0!</v>
      </c>
      <c r="M36" s="12"/>
      <c r="N36" s="156"/>
      <c r="O36" s="20"/>
      <c r="P36" s="20"/>
      <c r="Q36" s="20"/>
      <c r="R36" s="12" t="e">
        <f t="shared" si="7"/>
        <v>#DIV/0!</v>
      </c>
      <c r="S36" s="16"/>
      <c r="T36" s="2"/>
    </row>
    <row r="37" spans="1:20">
      <c r="A37" s="123"/>
      <c r="B37" s="123"/>
      <c r="C37" s="123"/>
      <c r="D37" s="123"/>
      <c r="E37" s="11" t="s">
        <v>20</v>
      </c>
      <c r="F37" s="19"/>
      <c r="G37" s="19"/>
      <c r="H37" s="19"/>
      <c r="I37" s="19" t="s">
        <v>10</v>
      </c>
      <c r="J37" s="11" t="e">
        <f t="shared" si="9"/>
        <v>#DIV/0!</v>
      </c>
      <c r="K37" s="11"/>
      <c r="L37" s="11" t="e">
        <f>(H37-F37)/(F37+G37+H37)</f>
        <v>#DIV/0!</v>
      </c>
      <c r="M37" s="11"/>
      <c r="N37" s="157"/>
      <c r="O37" s="19"/>
      <c r="P37" s="19"/>
      <c r="Q37" s="19"/>
      <c r="R37" s="11" t="e">
        <f t="shared" si="7"/>
        <v>#DIV/0!</v>
      </c>
      <c r="S37" s="15"/>
      <c r="T37" s="2"/>
    </row>
    <row r="38" spans="1:20">
      <c r="A38" s="124"/>
      <c r="B38" s="124"/>
      <c r="C38" s="124" t="s">
        <v>22</v>
      </c>
      <c r="D38" s="124" t="s">
        <v>7</v>
      </c>
      <c r="E38" s="12" t="s">
        <v>18</v>
      </c>
      <c r="F38" s="20"/>
      <c r="G38" s="20"/>
      <c r="H38" s="20"/>
      <c r="I38" s="20" t="s">
        <v>9</v>
      </c>
      <c r="J38" s="12" t="e">
        <f>(F38-H38)/(F38+H38)</f>
        <v>#DIV/0!</v>
      </c>
      <c r="K38" s="12" t="e">
        <f>AVERAGE(J36,J38)</f>
        <v>#DIV/0!</v>
      </c>
      <c r="L38" s="28" t="e">
        <f>(F38-H38)/(F38+G38+H38)</f>
        <v>#DIV/0!</v>
      </c>
      <c r="M38" s="28" t="e">
        <f>AVERAGE(L36,L38)</f>
        <v>#DIV/0!</v>
      </c>
      <c r="N38" s="162"/>
      <c r="O38" s="20"/>
      <c r="P38" s="20"/>
      <c r="Q38" s="20"/>
      <c r="R38" s="12" t="e">
        <f>(O38-Q38)/(O38+Q38)</f>
        <v>#DIV/0!</v>
      </c>
      <c r="S38" s="16" t="e">
        <f>AVERAGE(R36,R38)</f>
        <v>#DIV/0!</v>
      </c>
      <c r="T38" s="2"/>
    </row>
    <row r="39" spans="1:20">
      <c r="A39" s="122"/>
      <c r="B39" s="122"/>
      <c r="C39" s="122"/>
      <c r="D39" s="122"/>
      <c r="E39" s="11" t="s">
        <v>20</v>
      </c>
      <c r="F39" s="19"/>
      <c r="G39" s="19"/>
      <c r="H39" s="19"/>
      <c r="I39" s="19" t="s">
        <v>9</v>
      </c>
      <c r="J39" s="11" t="e">
        <f>(F39-H39)/(F39+H39)</f>
        <v>#DIV/0!</v>
      </c>
      <c r="K39" s="11" t="e">
        <f t="shared" ref="K39:K40" si="10">AVERAGE(J37,J39)</f>
        <v>#DIV/0!</v>
      </c>
      <c r="L39" s="27" t="e">
        <f>(F39-H39)/(F39+G39+H39)</f>
        <v>#DIV/0!</v>
      </c>
      <c r="M39" s="27" t="e">
        <f>AVERAGE(L37,L39)</f>
        <v>#DIV/0!</v>
      </c>
      <c r="N39" s="156"/>
      <c r="O39" s="19"/>
      <c r="P39" s="19"/>
      <c r="Q39" s="19"/>
      <c r="R39" s="11" t="e">
        <f>(O39-Q39)/(O39+Q39)</f>
        <v>#DIV/0!</v>
      </c>
      <c r="S39" s="15" t="e">
        <f>AVERAGE(R37,R39)</f>
        <v>#DIV/0!</v>
      </c>
      <c r="T39" s="2"/>
    </row>
    <row r="40" spans="1:20">
      <c r="A40" s="123"/>
      <c r="B40" s="123"/>
      <c r="C40" s="123"/>
      <c r="D40" s="123"/>
      <c r="E40" s="10" t="s">
        <v>19</v>
      </c>
      <c r="F40" s="18"/>
      <c r="G40" s="18"/>
      <c r="H40" s="18"/>
      <c r="I40" s="18" t="s">
        <v>9</v>
      </c>
      <c r="J40" s="10" t="e">
        <f>(F40-H40)/(F40+H40)</f>
        <v>#DIV/0!</v>
      </c>
      <c r="K40" s="10" t="e">
        <f t="shared" si="10"/>
        <v>#DIV/0!</v>
      </c>
      <c r="L40" s="22" t="e">
        <f>(F40-H40)/(F40+G40+H40)</f>
        <v>#DIV/0!</v>
      </c>
      <c r="M40" s="22" t="e">
        <f>AVERAGE(L35,L40)</f>
        <v>#DIV/0!</v>
      </c>
      <c r="N40" s="157"/>
      <c r="O40" s="18"/>
      <c r="P40" s="18"/>
      <c r="Q40" s="18"/>
      <c r="R40" s="10" t="e">
        <f>(O40-Q40)/(O40+Q40)</f>
        <v>#DIV/0!</v>
      </c>
      <c r="S40" s="14" t="e">
        <f>AVERAGE(R35,R40)</f>
        <v>#DIV/0!</v>
      </c>
      <c r="T40" s="2"/>
    </row>
    <row r="41" spans="1:20">
      <c r="A41" s="124"/>
      <c r="B41" s="124"/>
      <c r="C41" s="124" t="s">
        <v>23</v>
      </c>
      <c r="D41" s="124" t="s">
        <v>29</v>
      </c>
      <c r="E41" s="10" t="s">
        <v>19</v>
      </c>
      <c r="F41" s="18"/>
      <c r="G41" s="18"/>
      <c r="H41" s="18"/>
      <c r="I41" s="18" t="s">
        <v>9</v>
      </c>
      <c r="J41" s="10" t="e">
        <f t="shared" ref="J41:J42" si="11">(F41-H41)/(F41+H41)</f>
        <v>#DIV/0!</v>
      </c>
      <c r="K41" s="10"/>
      <c r="L41" s="22" t="e">
        <f>(F41-H41)/(F41+G41+H41)</f>
        <v>#DIV/0!</v>
      </c>
      <c r="M41" s="26"/>
      <c r="N41" s="159"/>
      <c r="O41" s="18"/>
      <c r="P41" s="18"/>
      <c r="Q41" s="18"/>
      <c r="R41" s="10"/>
      <c r="S41" s="14"/>
      <c r="T41" s="2"/>
    </row>
    <row r="42" spans="1:20">
      <c r="A42" s="122"/>
      <c r="B42" s="122"/>
      <c r="C42" s="122"/>
      <c r="D42" s="122"/>
      <c r="E42" s="11" t="s">
        <v>20</v>
      </c>
      <c r="F42" s="19"/>
      <c r="G42" s="19"/>
      <c r="H42" s="19"/>
      <c r="I42" s="19" t="s">
        <v>9</v>
      </c>
      <c r="J42" s="11" t="e">
        <f t="shared" si="11"/>
        <v>#DIV/0!</v>
      </c>
      <c r="K42" s="11"/>
      <c r="L42" s="29" t="e">
        <f>(F42-H42)/(F42+G42+H42)</f>
        <v>#DIV/0!</v>
      </c>
      <c r="M42" s="29"/>
      <c r="N42" s="160"/>
      <c r="O42" s="19"/>
      <c r="P42" s="19"/>
      <c r="Q42" s="19"/>
      <c r="R42" s="11" t="e">
        <f>(O42-Q42)/(O42+Q42)</f>
        <v>#DIV/0!</v>
      </c>
      <c r="S42" s="15"/>
      <c r="T42" s="2"/>
    </row>
    <row r="43" spans="1:20">
      <c r="A43" s="123"/>
      <c r="B43" s="123"/>
      <c r="C43" s="123"/>
      <c r="D43" s="123"/>
      <c r="E43" s="12" t="s">
        <v>18</v>
      </c>
      <c r="F43" s="20"/>
      <c r="G43" s="20"/>
      <c r="H43" s="20"/>
      <c r="I43" s="20" t="s">
        <v>9</v>
      </c>
      <c r="J43" s="12"/>
      <c r="K43" s="12"/>
      <c r="L43" s="9"/>
      <c r="M43" s="9"/>
      <c r="N43" s="161"/>
      <c r="O43" s="20"/>
      <c r="P43" s="20"/>
      <c r="Q43" s="20"/>
      <c r="R43" s="12"/>
      <c r="S43" s="16"/>
      <c r="T43" s="2"/>
    </row>
    <row r="44" spans="1:20">
      <c r="A44" s="124"/>
      <c r="B44" s="124"/>
      <c r="C44" s="124" t="s">
        <v>24</v>
      </c>
      <c r="D44" s="124" t="s">
        <v>27</v>
      </c>
      <c r="E44" s="11" t="s">
        <v>20</v>
      </c>
      <c r="F44" s="19"/>
      <c r="G44" s="19"/>
      <c r="H44" s="19"/>
      <c r="I44" s="19" t="s">
        <v>10</v>
      </c>
      <c r="J44" s="11" t="e">
        <f>(H44-F44)/(F44+H44)</f>
        <v>#DIV/0!</v>
      </c>
      <c r="K44" s="11" t="e">
        <f>AVERAGE(J42,J44)</f>
        <v>#DIV/0!</v>
      </c>
      <c r="L44" s="27" t="e">
        <f t="shared" ref="L44:L49" si="12">(H44-F44)/(F44+G44+H44)</f>
        <v>#DIV/0!</v>
      </c>
      <c r="M44" s="27" t="e">
        <f>AVERAGE(L42,L44)</f>
        <v>#DIV/0!</v>
      </c>
      <c r="N44" s="159"/>
      <c r="O44" s="19"/>
      <c r="P44" s="19"/>
      <c r="Q44" s="19"/>
      <c r="R44" s="11" t="e">
        <f>(Q44-O44)/(O44+Q44)</f>
        <v>#DIV/0!</v>
      </c>
      <c r="S44" s="15" t="e">
        <f>AVERAGE(R42,R44)</f>
        <v>#DIV/0!</v>
      </c>
      <c r="T44" s="2"/>
    </row>
    <row r="45" spans="1:20">
      <c r="A45" s="122"/>
      <c r="B45" s="122"/>
      <c r="C45" s="122"/>
      <c r="D45" s="122"/>
      <c r="E45" s="12" t="s">
        <v>18</v>
      </c>
      <c r="F45" s="20"/>
      <c r="G45" s="20"/>
      <c r="H45" s="20"/>
      <c r="I45" s="20" t="s">
        <v>10</v>
      </c>
      <c r="J45" s="12" t="e">
        <f t="shared" ref="J45:J49" si="13">(H45-F45)/(F45+H45)</f>
        <v>#DIV/0!</v>
      </c>
      <c r="K45" s="12"/>
      <c r="L45" s="25" t="e">
        <f t="shared" si="12"/>
        <v>#DIV/0!</v>
      </c>
      <c r="M45" s="25"/>
      <c r="N45" s="160"/>
      <c r="O45" s="20"/>
      <c r="P45" s="20"/>
      <c r="Q45" s="20"/>
      <c r="R45" s="12" t="e">
        <f>(Q45-O45)/(O45+Q45)</f>
        <v>#DIV/0!</v>
      </c>
      <c r="S45" s="16"/>
      <c r="T45" s="2"/>
    </row>
    <row r="46" spans="1:20">
      <c r="A46" s="123"/>
      <c r="B46" s="123"/>
      <c r="C46" s="123"/>
      <c r="D46" s="123"/>
      <c r="E46" s="10" t="s">
        <v>19</v>
      </c>
      <c r="F46" s="18"/>
      <c r="G46" s="18"/>
      <c r="H46" s="18"/>
      <c r="I46" s="18" t="s">
        <v>10</v>
      </c>
      <c r="J46" s="10" t="e">
        <f t="shared" si="13"/>
        <v>#DIV/0!</v>
      </c>
      <c r="K46" s="10" t="e">
        <f>AVERAGE(J41,J46)</f>
        <v>#DIV/0!</v>
      </c>
      <c r="L46" s="22" t="e">
        <f t="shared" si="12"/>
        <v>#DIV/0!</v>
      </c>
      <c r="M46" s="22" t="e">
        <f>AVERAGE(L41,L46)</f>
        <v>#DIV/0!</v>
      </c>
      <c r="N46" s="161"/>
      <c r="O46" s="18"/>
      <c r="P46" s="18"/>
      <c r="Q46" s="18"/>
      <c r="R46" s="10" t="e">
        <f>(Q46-O46)/(O46+Q46)</f>
        <v>#DIV/0!</v>
      </c>
      <c r="S46" s="14"/>
      <c r="T46" s="2"/>
    </row>
    <row r="47" spans="1:20">
      <c r="A47" s="124"/>
      <c r="B47" s="124"/>
      <c r="C47" s="124" t="s">
        <v>25</v>
      </c>
      <c r="D47" s="124" t="s">
        <v>30</v>
      </c>
      <c r="E47" s="11" t="s">
        <v>20</v>
      </c>
      <c r="F47" s="19"/>
      <c r="G47" s="19"/>
      <c r="H47" s="19"/>
      <c r="I47" s="19" t="s">
        <v>10</v>
      </c>
      <c r="J47" s="11" t="e">
        <f t="shared" si="13"/>
        <v>#DIV/0!</v>
      </c>
      <c r="K47" s="11"/>
      <c r="L47" s="27" t="e">
        <f t="shared" si="12"/>
        <v>#DIV/0!</v>
      </c>
      <c r="M47" s="27"/>
      <c r="N47" s="159"/>
      <c r="O47" s="19"/>
      <c r="P47" s="19"/>
      <c r="Q47" s="19"/>
      <c r="R47" s="11" t="e">
        <f t="shared" ref="R47:R49" si="14">(Q47-O47)/(O47+Q47)</f>
        <v>#DIV/0!</v>
      </c>
      <c r="S47" s="15"/>
      <c r="T47" s="2"/>
    </row>
    <row r="48" spans="1:20">
      <c r="A48" s="122"/>
      <c r="B48" s="122"/>
      <c r="C48" s="122"/>
      <c r="D48" s="122"/>
      <c r="E48" s="10" t="s">
        <v>19</v>
      </c>
      <c r="F48" s="18"/>
      <c r="G48" s="18"/>
      <c r="H48" s="18"/>
      <c r="I48" s="18" t="s">
        <v>10</v>
      </c>
      <c r="J48" s="10" t="e">
        <f t="shared" si="13"/>
        <v>#DIV/0!</v>
      </c>
      <c r="K48" s="10"/>
      <c r="L48" s="26" t="e">
        <f t="shared" si="12"/>
        <v>#DIV/0!</v>
      </c>
      <c r="M48" s="26"/>
      <c r="N48" s="160"/>
      <c r="O48" s="18"/>
      <c r="P48" s="18"/>
      <c r="Q48" s="18"/>
      <c r="R48" s="10" t="e">
        <f t="shared" si="14"/>
        <v>#DIV/0!</v>
      </c>
      <c r="S48" s="14"/>
      <c r="T48" s="2"/>
    </row>
    <row r="49" spans="1:20">
      <c r="A49" s="123"/>
      <c r="B49" s="123"/>
      <c r="C49" s="123"/>
      <c r="D49" s="123"/>
      <c r="E49" s="12" t="s">
        <v>18</v>
      </c>
      <c r="F49" s="20"/>
      <c r="G49" s="20"/>
      <c r="H49" s="20"/>
      <c r="I49" s="20" t="s">
        <v>10</v>
      </c>
      <c r="J49" s="12" t="e">
        <f t="shared" si="13"/>
        <v>#DIV/0!</v>
      </c>
      <c r="K49" s="12"/>
      <c r="L49" s="9" t="e">
        <f t="shared" si="12"/>
        <v>#DIV/0!</v>
      </c>
      <c r="M49" s="9"/>
      <c r="N49" s="161"/>
      <c r="O49" s="20"/>
      <c r="P49" s="20"/>
      <c r="Q49" s="20"/>
      <c r="R49" s="12" t="e">
        <f t="shared" si="14"/>
        <v>#DIV/0!</v>
      </c>
      <c r="S49" s="16"/>
      <c r="T49" s="2"/>
    </row>
    <row r="50" spans="1:20">
      <c r="A50" s="124"/>
      <c r="B50" s="124"/>
      <c r="C50" s="124" t="s">
        <v>26</v>
      </c>
      <c r="D50" s="124" t="s">
        <v>31</v>
      </c>
      <c r="E50" s="12" t="s">
        <v>18</v>
      </c>
      <c r="F50" s="20"/>
      <c r="G50" s="20"/>
      <c r="H50" s="20"/>
      <c r="I50" s="20" t="s">
        <v>9</v>
      </c>
      <c r="J50" s="12" t="e">
        <f>(F50-H50)/(F50+H50)</f>
        <v>#DIV/0!</v>
      </c>
      <c r="K50" s="12" t="e">
        <f>AVERAGE(J49:J50)</f>
        <v>#DIV/0!</v>
      </c>
      <c r="L50" s="28" t="e">
        <f>(F50-H50)/(F50+G50+H50)</f>
        <v>#DIV/0!</v>
      </c>
      <c r="M50" s="28" t="e">
        <f>AVERAGE(L49,L50)</f>
        <v>#DIV/0!</v>
      </c>
      <c r="N50" s="159"/>
      <c r="O50" s="12"/>
      <c r="P50" s="12"/>
      <c r="Q50" s="12"/>
      <c r="R50" s="12"/>
      <c r="S50" s="16"/>
      <c r="T50" s="2"/>
    </row>
    <row r="51" spans="1:20">
      <c r="A51" s="122"/>
      <c r="B51" s="122"/>
      <c r="C51" s="122"/>
      <c r="D51" s="122"/>
      <c r="E51" s="10" t="s">
        <v>19</v>
      </c>
      <c r="F51" s="18"/>
      <c r="G51" s="18"/>
      <c r="H51" s="18"/>
      <c r="I51" s="18" t="s">
        <v>9</v>
      </c>
      <c r="J51" s="10" t="e">
        <f>(F51-H51)/(F51+H51)</f>
        <v>#DIV/0!</v>
      </c>
      <c r="K51" s="10" t="e">
        <f>AVERAGE(J48,J51)</f>
        <v>#DIV/0!</v>
      </c>
      <c r="L51" s="26" t="e">
        <f>(F51-H51)/(F51+G51+H51)</f>
        <v>#DIV/0!</v>
      </c>
      <c r="M51" s="26" t="e">
        <f>AVERAGE(L48,L51)</f>
        <v>#DIV/0!</v>
      </c>
      <c r="N51" s="160"/>
      <c r="O51" s="10"/>
      <c r="P51" s="10"/>
      <c r="Q51" s="10"/>
      <c r="R51" s="10"/>
      <c r="S51" s="14"/>
      <c r="T51" s="2"/>
    </row>
    <row r="52" spans="1:20">
      <c r="A52" s="123"/>
      <c r="B52" s="123"/>
      <c r="C52" s="123"/>
      <c r="D52" s="123"/>
      <c r="E52" s="11" t="s">
        <v>20</v>
      </c>
      <c r="F52" s="19"/>
      <c r="G52" s="19"/>
      <c r="H52" s="19"/>
      <c r="I52" s="19" t="s">
        <v>9</v>
      </c>
      <c r="J52" s="11" t="e">
        <f>(F52-H52)/(F52+H52)</f>
        <v>#DIV/0!</v>
      </c>
      <c r="K52" s="11" t="e">
        <f>AVERAGE(J47,J52)</f>
        <v>#DIV/0!</v>
      </c>
      <c r="L52" s="23" t="e">
        <f>(F52-H52)/(F52+G52+H52)</f>
        <v>#DIV/0!</v>
      </c>
      <c r="M52" s="23" t="e">
        <f>AVERAGE(L47,L52)</f>
        <v>#DIV/0!</v>
      </c>
      <c r="N52" s="161"/>
      <c r="O52" s="11"/>
      <c r="P52" s="11"/>
      <c r="Q52" s="11"/>
      <c r="R52" s="11"/>
      <c r="S52" s="15"/>
      <c r="T52" s="2"/>
    </row>
  </sheetData>
  <mergeCells count="75">
    <mergeCell ref="F3:K3"/>
    <mergeCell ref="N3:S3"/>
    <mergeCell ref="A5:A7"/>
    <mergeCell ref="B5:B7"/>
    <mergeCell ref="C5:C7"/>
    <mergeCell ref="N5:N7"/>
    <mergeCell ref="A8:A10"/>
    <mergeCell ref="B8:B10"/>
    <mergeCell ref="C8:C10"/>
    <mergeCell ref="N8:N10"/>
    <mergeCell ref="A11:A13"/>
    <mergeCell ref="B11:B13"/>
    <mergeCell ref="C11:C13"/>
    <mergeCell ref="N11:N13"/>
    <mergeCell ref="A14:A16"/>
    <mergeCell ref="B14:B16"/>
    <mergeCell ref="C14:C16"/>
    <mergeCell ref="N14:N16"/>
    <mergeCell ref="A17:A19"/>
    <mergeCell ref="B17:B19"/>
    <mergeCell ref="C17:C19"/>
    <mergeCell ref="N17:N19"/>
    <mergeCell ref="A20:A22"/>
    <mergeCell ref="B20:B22"/>
    <mergeCell ref="C20:C22"/>
    <mergeCell ref="N20:N22"/>
    <mergeCell ref="A23:A25"/>
    <mergeCell ref="B23:B25"/>
    <mergeCell ref="C23:C25"/>
    <mergeCell ref="N23:N25"/>
    <mergeCell ref="A26:A28"/>
    <mergeCell ref="B26:B28"/>
    <mergeCell ref="C26:C28"/>
    <mergeCell ref="D26:D28"/>
    <mergeCell ref="N26:N28"/>
    <mergeCell ref="A32:A34"/>
    <mergeCell ref="B32:B34"/>
    <mergeCell ref="C32:C34"/>
    <mergeCell ref="D32:D34"/>
    <mergeCell ref="N32:N34"/>
    <mergeCell ref="A29:A31"/>
    <mergeCell ref="B29:B31"/>
    <mergeCell ref="C29:C31"/>
    <mergeCell ref="D29:D31"/>
    <mergeCell ref="N29:N31"/>
    <mergeCell ref="A38:A40"/>
    <mergeCell ref="B38:B40"/>
    <mergeCell ref="C38:C40"/>
    <mergeCell ref="D38:D40"/>
    <mergeCell ref="N38:N40"/>
    <mergeCell ref="A35:A37"/>
    <mergeCell ref="B35:B37"/>
    <mergeCell ref="C35:C37"/>
    <mergeCell ref="D35:D37"/>
    <mergeCell ref="N35:N37"/>
    <mergeCell ref="A44:A46"/>
    <mergeCell ref="B44:B46"/>
    <mergeCell ref="C44:C46"/>
    <mergeCell ref="D44:D46"/>
    <mergeCell ref="N44:N46"/>
    <mergeCell ref="A41:A43"/>
    <mergeCell ref="B41:B43"/>
    <mergeCell ref="C41:C43"/>
    <mergeCell ref="D41:D43"/>
    <mergeCell ref="N41:N43"/>
    <mergeCell ref="A50:A52"/>
    <mergeCell ref="B50:B52"/>
    <mergeCell ref="C50:C52"/>
    <mergeCell ref="D50:D52"/>
    <mergeCell ref="N50:N52"/>
    <mergeCell ref="A47:A49"/>
    <mergeCell ref="B47:B49"/>
    <mergeCell ref="C47:C49"/>
    <mergeCell ref="D47:D49"/>
    <mergeCell ref="N47:N4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2E186-9D4A-7844-86C1-C5A9DAA635A9}">
  <dimension ref="A2:P8"/>
  <sheetViews>
    <sheetView workbookViewId="0">
      <selection activeCell="E12" sqref="E12"/>
    </sheetView>
  </sheetViews>
  <sheetFormatPr defaultColWidth="11" defaultRowHeight="15.75"/>
  <cols>
    <col min="5" max="5" width="17" customWidth="1"/>
    <col min="10" max="10" width="20.625" customWidth="1"/>
    <col min="12" max="12" width="65" customWidth="1"/>
  </cols>
  <sheetData>
    <row r="2" spans="1:16" ht="16.5" thickBot="1"/>
    <row r="3" spans="1:16" ht="16.5" thickBot="1">
      <c r="F3" s="149" t="s">
        <v>8</v>
      </c>
      <c r="G3" s="150"/>
      <c r="H3" s="150"/>
      <c r="I3" s="150"/>
      <c r="J3" s="150"/>
      <c r="K3" s="151"/>
    </row>
    <row r="4" spans="1:16" ht="16.5" thickBot="1">
      <c r="A4" s="38" t="s">
        <v>0</v>
      </c>
      <c r="B4" s="7" t="s">
        <v>3</v>
      </c>
      <c r="C4" s="6" t="s">
        <v>1</v>
      </c>
      <c r="D4" s="8" t="s">
        <v>35</v>
      </c>
      <c r="E4" s="4" t="s">
        <v>17</v>
      </c>
      <c r="F4" s="4" t="s">
        <v>9</v>
      </c>
      <c r="G4" s="4" t="s">
        <v>16</v>
      </c>
      <c r="H4" s="3" t="s">
        <v>10</v>
      </c>
      <c r="I4" s="5" t="s">
        <v>11</v>
      </c>
      <c r="J4" s="4" t="s">
        <v>14</v>
      </c>
      <c r="K4" s="4" t="s">
        <v>12</v>
      </c>
      <c r="L4" s="1" t="s">
        <v>32</v>
      </c>
      <c r="M4" s="24"/>
      <c r="N4" s="24"/>
    </row>
    <row r="5" spans="1:16">
      <c r="A5" s="164"/>
      <c r="B5" s="164"/>
      <c r="C5" s="124"/>
      <c r="D5" s="41"/>
      <c r="E5" s="10"/>
      <c r="F5" s="18"/>
      <c r="G5" s="18"/>
      <c r="H5" s="18"/>
      <c r="I5" s="18"/>
      <c r="J5" s="10"/>
      <c r="K5" s="10"/>
      <c r="L5" s="33"/>
      <c r="M5" s="34"/>
      <c r="N5" s="34"/>
      <c r="O5" s="34"/>
      <c r="P5" s="34"/>
    </row>
    <row r="6" spans="1:16">
      <c r="A6" s="165"/>
      <c r="B6" s="165"/>
      <c r="C6" s="122"/>
      <c r="D6" s="42" t="s">
        <v>36</v>
      </c>
      <c r="E6" s="12" t="s">
        <v>18</v>
      </c>
      <c r="F6" s="20">
        <v>8</v>
      </c>
      <c r="G6" s="20">
        <v>4</v>
      </c>
      <c r="H6" s="20">
        <v>11</v>
      </c>
      <c r="I6" s="20" t="s">
        <v>9</v>
      </c>
      <c r="J6" s="12">
        <f>(F6-H6)/(F6+G6+H6)</f>
        <v>-0.13043478260869565</v>
      </c>
      <c r="K6" s="12"/>
      <c r="L6" s="33"/>
      <c r="M6" s="34"/>
      <c r="N6" s="34"/>
      <c r="O6" s="34"/>
      <c r="P6" s="34"/>
    </row>
    <row r="7" spans="1:16">
      <c r="A7" s="166"/>
      <c r="B7" s="166"/>
      <c r="C7" s="123"/>
      <c r="D7" s="46" t="s">
        <v>37</v>
      </c>
      <c r="E7" s="12" t="s">
        <v>18</v>
      </c>
      <c r="F7" s="20">
        <v>7</v>
      </c>
      <c r="G7" s="20">
        <v>4</v>
      </c>
      <c r="H7" s="20">
        <v>12</v>
      </c>
      <c r="I7" s="20" t="s">
        <v>9</v>
      </c>
      <c r="J7" s="12">
        <f>(F7-H7)/(F7+G7+H7)</f>
        <v>-0.21739130434782608</v>
      </c>
      <c r="K7" s="12"/>
      <c r="L7" s="33"/>
      <c r="M7" s="34"/>
      <c r="N7" s="34"/>
      <c r="O7" s="34"/>
      <c r="P7" s="34"/>
    </row>
    <row r="8" spans="1:16">
      <c r="A8" s="45"/>
      <c r="B8" s="45"/>
      <c r="C8" s="45"/>
      <c r="D8" s="45"/>
      <c r="E8" s="45"/>
    </row>
  </sheetData>
  <mergeCells count="4">
    <mergeCell ref="A5:A7"/>
    <mergeCell ref="B5:B7"/>
    <mergeCell ref="C5:C7"/>
    <mergeCell ref="F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Heterozygous</vt:lpstr>
      <vt:lpstr>Analysis Het Final</vt:lpstr>
      <vt:lpstr>Homozygous</vt:lpstr>
      <vt:lpstr>R71G10 NaCl Test 06OCT23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Dicker, Paula</cp:lastModifiedBy>
  <dcterms:created xsi:type="dcterms:W3CDTF">2023-04-24T15:25:44Z</dcterms:created>
  <dcterms:modified xsi:type="dcterms:W3CDTF">2026-05-27T08:59:50Z</dcterms:modified>
</cp:coreProperties>
</file>